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060" activeTab="2"/>
  </bookViews>
  <sheets>
    <sheet name="项目实施表" sheetId="4" r:id="rId1"/>
    <sheet name="示范片奖励表" sheetId="5" r:id="rId2"/>
    <sheet name="农机具推广项目奖励情况表" sheetId="6" r:id="rId3"/>
  </sheets>
  <definedNames>
    <definedName name="_xlnm._FilterDatabase" localSheetId="0" hidden="1">项目实施表!$A$3:$J$142</definedName>
    <definedName name="_xlnm._FilterDatabase" localSheetId="1" hidden="1">示范片奖励表!$B$3:$M$6</definedName>
    <definedName name="_xlnm._FilterDatabase" localSheetId="2" hidden="1">农机具推广项目奖励情况表!$B$3:$H$7</definedName>
    <definedName name="_xlnm.Print_Titles" localSheetId="0">项目实施表!$2:$3</definedName>
    <definedName name="_xlnm.Print_Area" localSheetId="0">项目实施表!$A$1:$J$142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dell</author>
  </authors>
  <commentList>
    <comment ref="G24" authorId="0">
      <text>
        <r>
          <rPr>
            <b/>
            <sz val="9"/>
            <rFont val="宋体"/>
            <charset val="134"/>
          </rPr>
          <t>dell:</t>
        </r>
        <r>
          <rPr>
            <sz val="9"/>
            <rFont val="宋体"/>
            <charset val="134"/>
          </rPr>
          <t xml:space="preserve">
120元/亩</t>
        </r>
      </text>
    </comment>
  </commentList>
</comments>
</file>

<file path=xl/sharedStrings.xml><?xml version="1.0" encoding="utf-8"?>
<sst xmlns="http://schemas.openxmlformats.org/spreadsheetml/2006/main" count="444" uniqueCount="280">
  <si>
    <t>湘乡市2022年产油（菜籽油）大县项目实施主体补贴情况表</t>
  </si>
  <si>
    <t>乡镇</t>
  </si>
  <si>
    <t>主体名称</t>
  </si>
  <si>
    <t>法人代表/负责人</t>
  </si>
  <si>
    <t>任务面积(亩)</t>
  </si>
  <si>
    <t>乡镇验收情况</t>
  </si>
  <si>
    <t>市级核定情况</t>
  </si>
  <si>
    <t>核心区补贴标准</t>
  </si>
  <si>
    <t>补贴标准（元/亩）</t>
  </si>
  <si>
    <t>补贴金额（元）</t>
  </si>
  <si>
    <t>油菜种植面积(亩)</t>
  </si>
  <si>
    <t>(50-100公斤)/亩</t>
  </si>
  <si>
    <t>(100公斤以上)/亩</t>
  </si>
  <si>
    <t>油菜产业核心示范区项目</t>
  </si>
  <si>
    <t>壶天镇</t>
  </si>
  <si>
    <t>湘乡市壶天镇阳阳家庭农场</t>
  </si>
  <si>
    <t>周健洋</t>
  </si>
  <si>
    <t>湘乡井湾农业发展有限公司</t>
  </si>
  <si>
    <t>付满金</t>
  </si>
  <si>
    <t>湘乡市山雄水稻种植专业合作社</t>
  </si>
  <si>
    <t>傅志雄</t>
  </si>
  <si>
    <t>湘乡市忠剑水稻种植专业合作社</t>
  </si>
  <si>
    <t>陈清华</t>
  </si>
  <si>
    <t>湘乡市壶天镇牌子石油茶种植专业合作社</t>
  </si>
  <si>
    <t>胡国东　</t>
  </si>
  <si>
    <t>湘乡市曙色青梅农机服务专业合作社</t>
  </si>
  <si>
    <t>傅曙光　</t>
  </si>
  <si>
    <t>湘乡市壶天镇岳丰农机专业合作社</t>
  </si>
  <si>
    <t>陈送林</t>
  </si>
  <si>
    <t>湘来家庭农场</t>
  </si>
  <si>
    <t>周少炎</t>
  </si>
  <si>
    <t>小计：</t>
  </si>
  <si>
    <t>翻江镇</t>
  </si>
  <si>
    <t>湘乡市颖钰蔬菜种植合作社</t>
  </si>
  <si>
    <t>陈根良</t>
  </si>
  <si>
    <t xml:space="preserve"> 古希家庭农场</t>
  </si>
  <si>
    <t>黄古希</t>
  </si>
  <si>
    <t>添润家庭农场</t>
  </si>
  <si>
    <t>谭  勇</t>
  </si>
  <si>
    <t>德博农业发展有限公司</t>
  </si>
  <si>
    <t>陈海华</t>
  </si>
  <si>
    <t>心怡家庭农场</t>
  </si>
  <si>
    <t>胡意源</t>
  </si>
  <si>
    <t>个体户</t>
  </si>
  <si>
    <t>胡春华</t>
  </si>
  <si>
    <t>金辉家庭农场</t>
  </si>
  <si>
    <t>陈荣华</t>
  </si>
  <si>
    <t>湘乡市翻江镇亚中家庭农场</t>
  </si>
  <si>
    <t>陈德明</t>
  </si>
  <si>
    <t>学华家庭农场</t>
  </si>
  <si>
    <t>陈学华</t>
  </si>
  <si>
    <t>月山镇</t>
  </si>
  <si>
    <t>湘乡市端林家庭农场 　 　</t>
  </si>
  <si>
    <t>文端林</t>
  </si>
  <si>
    <t>湘辉农机服务专业合作社　</t>
  </si>
  <si>
    <t>陈雪飞　</t>
  </si>
  <si>
    <t>湘乡市源丰香种植专业合作社　</t>
  </si>
  <si>
    <t>彭育丰　</t>
  </si>
  <si>
    <t>湘乡市丰盛园水稻种植家庭农场　</t>
  </si>
  <si>
    <t>贺地源　</t>
  </si>
  <si>
    <t>中辉农机　</t>
  </si>
  <si>
    <t>曾国中　</t>
  </si>
  <si>
    <t>湘乡市振邦水稻合作社　</t>
  </si>
  <si>
    <t>何建春　</t>
  </si>
  <si>
    <t>金薮乡</t>
  </si>
  <si>
    <t>湘乡市怡家家庭农场　</t>
  </si>
  <si>
    <t>李俊德　</t>
  </si>
  <si>
    <t>湘乡市卫湘种植专业合作社</t>
  </si>
  <si>
    <t>李湘衡</t>
  </si>
  <si>
    <t>湘乡市一航水稻种植合作社　</t>
  </si>
  <si>
    <t>李志军　</t>
  </si>
  <si>
    <t>湘潭星源农业发展有限公司　</t>
  </si>
  <si>
    <t>吴红新　</t>
  </si>
  <si>
    <t>湘乡市金薮乡立香家庭农场　</t>
  </si>
  <si>
    <t>廖国军　</t>
  </si>
  <si>
    <t>金薮乡裕泰水稻种植专业合作社　</t>
  </si>
  <si>
    <t>甘秋珍　</t>
  </si>
  <si>
    <t>刘映初</t>
  </si>
  <si>
    <t>湘乡市定平种植专业合作社</t>
  </si>
  <si>
    <t>贺定平</t>
  </si>
  <si>
    <t>金石镇</t>
  </si>
  <si>
    <t>湘乡市子沐水稻种植专业合作社</t>
  </si>
  <si>
    <t>罗新春</t>
  </si>
  <si>
    <t>湘乡市金石镇旭日家庭农场　</t>
  </si>
  <si>
    <t>周新学</t>
  </si>
  <si>
    <t>张贡能</t>
  </si>
  <si>
    <t>湘乡市国常油菜种植专业合作社</t>
  </si>
  <si>
    <t>刘国常</t>
  </si>
  <si>
    <t>湘乡市佳祥家庭农场</t>
  </si>
  <si>
    <t>周建中</t>
  </si>
  <si>
    <t>湘乡市靳江家庭农场</t>
  </si>
  <si>
    <t>张飞跃</t>
  </si>
  <si>
    <t>湘乡市石坝农耕农机服务专业合作社</t>
  </si>
  <si>
    <t>喻召益</t>
  </si>
  <si>
    <t>湘乡市金石镇亿平家庭农场</t>
  </si>
  <si>
    <t>章红兵</t>
  </si>
  <si>
    <t>湘乡市韶红蔬菜种植专业合作社</t>
  </si>
  <si>
    <t>廖向韶</t>
  </si>
  <si>
    <t>武生家庭农场</t>
  </si>
  <si>
    <t>李武生</t>
  </si>
  <si>
    <t>湘乡市明军
家庭农场</t>
  </si>
  <si>
    <t>喻明寿</t>
  </si>
  <si>
    <t>育塅乡</t>
  </si>
  <si>
    <t>湘乡市育段乡芳南家庭农场</t>
  </si>
  <si>
    <t>冯芳南</t>
  </si>
  <si>
    <t>湘乡市立行水稻种植专业合作社</t>
  </si>
  <si>
    <t>李罗</t>
  </si>
  <si>
    <t>湘乡市育段乡立新家庭农场</t>
  </si>
  <si>
    <t>郭立新</t>
  </si>
  <si>
    <t>湘乡市育段乡立平家庭农场</t>
  </si>
  <si>
    <t>李立平</t>
  </si>
  <si>
    <t>120/150</t>
  </si>
  <si>
    <t>湘乡市育段乡根华香宇种植专业合作社</t>
  </si>
  <si>
    <t>张庚华</t>
  </si>
  <si>
    <t>种粮大户</t>
  </si>
  <si>
    <t>朱维新</t>
  </si>
  <si>
    <t>合计</t>
  </si>
  <si>
    <t>油菜种植示范基地建设项目</t>
  </si>
  <si>
    <t>棋梓镇</t>
  </si>
  <si>
    <t>湘多市棋梓凯新水稻种植专业合作社</t>
  </si>
  <si>
    <t>彭奎</t>
  </si>
  <si>
    <t>湖南省湘多市棋梓镇新和村股份经济合作社</t>
  </si>
  <si>
    <t>成柳</t>
  </si>
  <si>
    <t>湘乡市棋梓镇棋东家庭农场</t>
  </si>
  <si>
    <t>蒋志胜</t>
  </si>
  <si>
    <t>湘乡市棋样镇石谭村股份经济合作社</t>
  </si>
  <si>
    <t>刘建新</t>
  </si>
  <si>
    <t>昆仑桥街道</t>
  </si>
  <si>
    <t>肖滨家庭农场　</t>
  </si>
  <si>
    <t>肖滨　</t>
  </si>
  <si>
    <t>新湘路街道</t>
  </si>
  <si>
    <t>湘乡市勤家园家庭农场</t>
  </si>
  <si>
    <t>周寒辉</t>
  </si>
  <si>
    <t>望春门街道</t>
  </si>
  <si>
    <t>城北村</t>
  </si>
  <si>
    <t>王永良</t>
  </si>
  <si>
    <t>中沙镇</t>
  </si>
  <si>
    <t>湖南梅跃农业发展有限公司</t>
  </si>
  <si>
    <t>杨灿辉</t>
  </si>
  <si>
    <t>湘乡市朝霞农业发展有限公司</t>
  </si>
  <si>
    <t>黄海洋</t>
  </si>
  <si>
    <t>湘乡市中沙镇连发家庭农场</t>
  </si>
  <si>
    <t>熊连发</t>
  </si>
  <si>
    <t>湘乡市智锋农业发展有限公司</t>
  </si>
  <si>
    <t>刘智锋</t>
  </si>
  <si>
    <t>梅桥镇</t>
  </si>
  <si>
    <t>湘乡市瑞隆水稻种植专业合作社</t>
  </si>
  <si>
    <t>陈存新</t>
  </si>
  <si>
    <t>湘乡市瑞民水稻种植专业合作社</t>
  </si>
  <si>
    <t>刘灿丰</t>
  </si>
  <si>
    <t>湘乡市盈佳水稻种植专业合作社</t>
  </si>
  <si>
    <t>刘彩云</t>
  </si>
  <si>
    <t>湘乡市梅桥镇李家湾家庭农场</t>
  </si>
  <si>
    <t>李建平</t>
  </si>
  <si>
    <t>湘乡市盈达水稻种植专业合作社</t>
  </si>
  <si>
    <t>王炎秀</t>
  </si>
  <si>
    <t>湘乡市梅桥镇陈凯家庭农场</t>
  </si>
  <si>
    <t>陈凯</t>
  </si>
  <si>
    <t>湘乡市梅桥镇勇香家庭农场</t>
  </si>
  <si>
    <t>颜勇香</t>
  </si>
  <si>
    <t>湖南迎辉农业有限公司</t>
  </si>
  <si>
    <t>吴桂林</t>
  </si>
  <si>
    <t>湘乡市梅桥镇肖稳家庭农场</t>
  </si>
  <si>
    <t>肖稳</t>
  </si>
  <si>
    <t>湘乡市梅桥伟兴农业开发有限公司</t>
  </si>
  <si>
    <t>曾晓伟</t>
  </si>
  <si>
    <t>湘乡市梅桥镇立军家庭农场</t>
  </si>
  <si>
    <t>王立军</t>
  </si>
  <si>
    <t>湘乡市梅桥镇德丰塘家庭农场</t>
  </si>
  <si>
    <t>李庆武</t>
  </si>
  <si>
    <t>湖南泥滩农业开发有限公司</t>
  </si>
  <si>
    <t>贺伏根</t>
  </si>
  <si>
    <t>泉塘镇</t>
  </si>
  <si>
    <t>谭国中</t>
  </si>
  <si>
    <t>江南农场</t>
  </si>
  <si>
    <t>李建华</t>
  </si>
  <si>
    <t>家顺种植合作社</t>
  </si>
  <si>
    <t>杨新国　</t>
  </si>
  <si>
    <t>冯锋家庭农场　</t>
  </si>
  <si>
    <t>冯锋　</t>
  </si>
  <si>
    <t>富强水稻种植合作社</t>
  </si>
  <si>
    <t>彭强　</t>
  </si>
  <si>
    <t>志强农机合作社　</t>
  </si>
  <si>
    <t>朱志强　</t>
  </si>
  <si>
    <t>美好家庭农牧场</t>
  </si>
  <si>
    <t>王端林　</t>
  </si>
  <si>
    <t>安泽家庭农场</t>
  </si>
  <si>
    <t>冯友果</t>
  </si>
  <si>
    <t>王贵根</t>
  </si>
  <si>
    <t>友联农机合作社</t>
  </si>
  <si>
    <t>陈乔松</t>
  </si>
  <si>
    <t>周明付家庭农场</t>
  </si>
  <si>
    <t>周明付</t>
  </si>
  <si>
    <t>东郊乡</t>
  </si>
  <si>
    <t>湘乡市稻穗种植专业合作社</t>
  </si>
  <si>
    <t>许召军　</t>
  </si>
  <si>
    <t>湘乡市领新农民土地股份专业合作社</t>
  </si>
  <si>
    <t>李带　</t>
  </si>
  <si>
    <t>星莉家庭农场　</t>
  </si>
  <si>
    <t>李星良　</t>
  </si>
  <si>
    <t>陈小辉　</t>
  </si>
  <si>
    <t>湘乡市东郊乡和丰家庭农场</t>
  </si>
  <si>
    <t>李喜和</t>
  </si>
  <si>
    <t>湘乡市日日红水稻种植合作社</t>
  </si>
  <si>
    <t>田本飞</t>
  </si>
  <si>
    <t>赛德水果专业种植合作社</t>
  </si>
  <si>
    <t>周德林</t>
  </si>
  <si>
    <t>东山街道</t>
  </si>
  <si>
    <t>双先村</t>
  </si>
  <si>
    <t>杨美成</t>
  </si>
  <si>
    <t>双泉村</t>
  </si>
  <si>
    <t>潘立新</t>
  </si>
  <si>
    <t>新岸村</t>
  </si>
  <si>
    <t>钱松青</t>
  </si>
  <si>
    <t>城东村</t>
  </si>
  <si>
    <t>李海林</t>
  </si>
  <si>
    <t>东岸村</t>
  </si>
  <si>
    <t>陈立明</t>
  </si>
  <si>
    <t>东胜村</t>
  </si>
  <si>
    <t>邱凤武</t>
  </si>
  <si>
    <t>虞唐镇</t>
  </si>
  <si>
    <t>湘乡市虞唐镇建南家庭农场</t>
  </si>
  <si>
    <t>邓建南　</t>
  </si>
  <si>
    <t>湘乡市虞唐镇明飞家庭农场</t>
  </si>
  <si>
    <t>成明飞　</t>
  </si>
  <si>
    <t>湘乡市虞唐镇成罗方家庭农场</t>
  </si>
  <si>
    <t>成罗方</t>
  </si>
  <si>
    <t>湘乡市虞唐镇彭冰家庭农场</t>
  </si>
  <si>
    <t>彭冰</t>
  </si>
  <si>
    <t>湘乡市虞唐镇邓继禹家庭农场</t>
  </si>
  <si>
    <t>邓继禹</t>
  </si>
  <si>
    <t>湘乡市虞唐镇志远家庭农场</t>
  </si>
  <si>
    <t>刘志远　</t>
  </si>
  <si>
    <t>湘乡市兴辉农机合作社</t>
  </si>
  <si>
    <t>刘文中</t>
  </si>
  <si>
    <t>湘乡市赛男农机专业合作社</t>
  </si>
  <si>
    <t>成新宇</t>
  </si>
  <si>
    <t>湘乡市大麓农机服务专业合作社</t>
  </si>
  <si>
    <t>杨青松</t>
  </si>
  <si>
    <t>湘乡市虞唐镇杨启文家庭农场</t>
  </si>
  <si>
    <t>杨启文</t>
  </si>
  <si>
    <t>湘乡市虞唐镇常军家庭农场</t>
  </si>
  <si>
    <t>罗常军　</t>
  </si>
  <si>
    <t>湘乡市虞唐镇剑友家庭农场</t>
  </si>
  <si>
    <t>成剑友　</t>
  </si>
  <si>
    <t>龙洞镇</t>
  </si>
  <si>
    <t>湘乡市运通水稻种植专业合作社</t>
  </si>
  <si>
    <t>周春乔</t>
  </si>
  <si>
    <t>湘乡市龙洞镇龙腾农机专业合作社</t>
  </si>
  <si>
    <t>沈雪光</t>
  </si>
  <si>
    <t>湘乡市青苗农机专业合作社</t>
  </si>
  <si>
    <t>黄军</t>
  </si>
  <si>
    <t>湘乡市立永水稻种植专业合作社</t>
  </si>
  <si>
    <t>贺立球</t>
  </si>
  <si>
    <t>湘乡市春顺水稻种植专业合作社</t>
  </si>
  <si>
    <t>谭建春</t>
  </si>
  <si>
    <t>沈新华</t>
  </si>
  <si>
    <t>胡均威</t>
  </si>
  <si>
    <t>杨德林</t>
  </si>
  <si>
    <t>总计</t>
  </si>
  <si>
    <t>说明：核心区油菜种植产量100公斤以上的每亩补贴150元，50-100公斤的每亩补贴120元，50公斤以下的不予补贴。示范区油菜种植产量50公斤以上的每亩补贴76.6元。核心区油菜种植面积：13597.54亩、补贴1958862元；示范区油菜种植面积：15480.15亩、补贴1185779.49元。</t>
  </si>
  <si>
    <t>湘乡市2022年产油（菜籽油）大县项目高产示范片大户奖励情况表</t>
  </si>
  <si>
    <t>序号</t>
  </si>
  <si>
    <t>任务面积（亩）</t>
  </si>
  <si>
    <t>奖励标准（元/亩）</t>
  </si>
  <si>
    <t>奖励金额（元）</t>
  </si>
  <si>
    <t>油菜种植面积（亩）</t>
  </si>
  <si>
    <t>其中移栽面积（亩）</t>
  </si>
  <si>
    <t>100元/亩</t>
  </si>
  <si>
    <r>
      <rPr>
        <sz val="12"/>
        <color rgb="FF000000"/>
        <rFont val="宋体"/>
        <charset val="134"/>
      </rPr>
      <t>军塘、三龙湾</t>
    </r>
  </si>
  <si>
    <r>
      <rPr>
        <sz val="12"/>
        <color rgb="FF000000"/>
        <rFont val="宋体"/>
        <charset val="134"/>
      </rPr>
      <t>王贵根</t>
    </r>
  </si>
  <si>
    <t>合计：</t>
  </si>
  <si>
    <t>2022 年湘乡市油菜产业先进农机具推广项目实施主体补贴情况表</t>
  </si>
  <si>
    <t>补贴标准（万元）</t>
  </si>
  <si>
    <t>补贴金额（万元）</t>
  </si>
  <si>
    <t>湘乡市子沐水稻种植专
业合作社</t>
  </si>
  <si>
    <t>湘乡市世繁家庭农场</t>
  </si>
  <si>
    <t>喻世繁</t>
  </si>
  <si>
    <t>湘乡市龙洞镇龙腾农机
专业合作社</t>
  </si>
  <si>
    <t>小计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</si>
</sst>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#,##0.00_ "/>
  </numFmts>
  <fonts count="37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2"/>
      <color rgb="FF000000"/>
      <name val="宋体"/>
      <charset val="134"/>
    </font>
    <font>
      <sz val="1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20"/>
      <name val="宋体"/>
      <charset val="134"/>
      <scheme val="minor"/>
    </font>
    <font>
      <b/>
      <sz val="11"/>
      <name val="宋体"/>
      <charset val="134"/>
      <scheme val="minor"/>
    </font>
    <font>
      <b/>
      <sz val="9"/>
      <name val="宋体"/>
      <charset val="134"/>
      <scheme val="minor"/>
    </font>
    <font>
      <b/>
      <sz val="14"/>
      <name val="宋体"/>
      <charset val="134"/>
      <scheme val="minor"/>
    </font>
    <font>
      <sz val="10.5"/>
      <name val="宋体"/>
      <charset val="134"/>
    </font>
    <font>
      <sz val="11"/>
      <name val="宋体"/>
      <charset val="134"/>
    </font>
    <font>
      <sz val="10"/>
      <name val="宋体"/>
      <charset val="134"/>
    </font>
    <font>
      <b/>
      <sz val="10"/>
      <name val="宋体"/>
      <charset val="134"/>
    </font>
    <font>
      <b/>
      <sz val="11"/>
      <color rgb="FFFF0000"/>
      <name val="宋体"/>
      <charset val="134"/>
      <scheme val="minor"/>
    </font>
    <font>
      <sz val="1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9"/>
      <name val="宋体"/>
      <charset val="134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3" borderId="8" applyNumberFormat="0" applyAlignment="0" applyProtection="0">
      <alignment vertical="center"/>
    </xf>
    <xf numFmtId="0" fontId="25" fillId="4" borderId="9" applyNumberFormat="0" applyAlignment="0" applyProtection="0">
      <alignment vertical="center"/>
    </xf>
    <xf numFmtId="0" fontId="26" fillId="4" borderId="8" applyNumberFormat="0" applyAlignment="0" applyProtection="0">
      <alignment vertical="center"/>
    </xf>
    <xf numFmtId="0" fontId="27" fillId="5" borderId="10" applyNumberFormat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2" fillId="8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34" fillId="10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4" fillId="14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34" fillId="18" borderId="0" applyNumberFormat="0" applyBorder="0" applyAlignment="0" applyProtection="0">
      <alignment vertical="center"/>
    </xf>
    <xf numFmtId="0" fontId="34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3" fillId="21" borderId="0" applyNumberFormat="0" applyBorder="0" applyAlignment="0" applyProtection="0">
      <alignment vertical="center"/>
    </xf>
    <xf numFmtId="0" fontId="34" fillId="22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3" fillId="25" borderId="0" applyNumberFormat="0" applyBorder="0" applyAlignment="0" applyProtection="0">
      <alignment vertical="center"/>
    </xf>
    <xf numFmtId="0" fontId="34" fillId="26" borderId="0" applyNumberFormat="0" applyBorder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</cellStyleXfs>
  <cellXfs count="51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0" fillId="0" borderId="0" xfId="0" applyFill="1">
      <alignment vertical="center"/>
    </xf>
    <xf numFmtId="0" fontId="0" fillId="0" borderId="0" xfId="0" applyNumberFormat="1" applyFill="1">
      <alignment vertical="center"/>
    </xf>
    <xf numFmtId="0" fontId="2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NumberForma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0" fillId="0" borderId="0" xfId="0" applyFill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vertical="center" wrapText="1"/>
    </xf>
    <xf numFmtId="0" fontId="3" fillId="0" borderId="1" xfId="0" applyFont="1" applyFill="1" applyBorder="1" applyAlignment="1">
      <alignment horizontal="center" vertical="center"/>
    </xf>
    <xf numFmtId="2" fontId="1" fillId="0" borderId="1" xfId="0" applyNumberFormat="1" applyFont="1" applyFill="1" applyBorder="1" applyAlignment="1">
      <alignment horizontal="center" vertical="center" wrapText="1"/>
    </xf>
    <xf numFmtId="2" fontId="0" fillId="0" borderId="1" xfId="0" applyNumberFormat="1" applyFill="1" applyBorder="1" applyAlignment="1">
      <alignment horizontal="center" vertical="center" wrapText="1"/>
    </xf>
    <xf numFmtId="0" fontId="4" fillId="0" borderId="0" xfId="0" applyFont="1" applyFill="1">
      <alignment vertical="center"/>
    </xf>
    <xf numFmtId="0" fontId="5" fillId="0" borderId="0" xfId="0" applyFont="1" applyFill="1">
      <alignment vertical="center"/>
    </xf>
    <xf numFmtId="0" fontId="4" fillId="0" borderId="0" xfId="0" applyFont="1" applyFill="1" applyAlignment="1">
      <alignment horizontal="center" vertical="center"/>
    </xf>
    <xf numFmtId="176" fontId="4" fillId="0" borderId="0" xfId="0" applyNumberFormat="1" applyFont="1" applyFill="1">
      <alignment vertical="center"/>
    </xf>
    <xf numFmtId="176" fontId="4" fillId="0" borderId="0" xfId="0" applyNumberFormat="1" applyFont="1" applyFill="1" applyAlignment="1">
      <alignment horizontal="center" vertical="center"/>
    </xf>
    <xf numFmtId="177" fontId="4" fillId="0" borderId="0" xfId="0" applyNumberFormat="1" applyFont="1" applyFill="1">
      <alignment vertical="center"/>
    </xf>
    <xf numFmtId="0" fontId="6" fillId="0" borderId="0" xfId="0" applyFont="1" applyFill="1" applyAlignment="1">
      <alignment horizontal="center" vertical="center"/>
    </xf>
    <xf numFmtId="176" fontId="6" fillId="0" borderId="0" xfId="0" applyNumberFormat="1" applyFont="1" applyFill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vertical="center" wrapText="1"/>
    </xf>
    <xf numFmtId="176" fontId="8" fillId="0" borderId="1" xfId="0" applyNumberFormat="1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9" fillId="0" borderId="4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  <xf numFmtId="176" fontId="11" fillId="0" borderId="1" xfId="0" applyNumberFormat="1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 applyProtection="1">
      <alignment horizontal="center" vertical="center" wrapText="1"/>
    </xf>
    <xf numFmtId="49" fontId="12" fillId="0" borderId="1" xfId="0" applyNumberFormat="1" applyFont="1" applyFill="1" applyBorder="1" applyAlignment="1">
      <alignment horizontal="center" vertical="center" wrapText="1"/>
    </xf>
    <xf numFmtId="176" fontId="12" fillId="0" borderId="1" xfId="0" applyNumberFormat="1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/>
    </xf>
    <xf numFmtId="176" fontId="13" fillId="0" borderId="1" xfId="0" applyNumberFormat="1" applyFont="1" applyFill="1" applyBorder="1" applyAlignment="1">
      <alignment horizontal="center" vertical="center"/>
    </xf>
    <xf numFmtId="0" fontId="14" fillId="0" borderId="1" xfId="0" applyFont="1" applyFill="1" applyBorder="1" applyAlignment="1">
      <alignment horizontal="center" vertical="center" wrapText="1"/>
    </xf>
    <xf numFmtId="177" fontId="6" fillId="0" borderId="0" xfId="0" applyNumberFormat="1" applyFont="1" applyFill="1" applyAlignment="1">
      <alignment horizontal="center" vertical="center"/>
    </xf>
    <xf numFmtId="177" fontId="7" fillId="0" borderId="1" xfId="0" applyNumberFormat="1" applyFont="1" applyFill="1" applyBorder="1" applyAlignment="1">
      <alignment horizontal="center" vertical="center" wrapText="1"/>
    </xf>
    <xf numFmtId="177" fontId="9" fillId="0" borderId="3" xfId="0" applyNumberFormat="1" applyFont="1" applyFill="1" applyBorder="1" applyAlignment="1">
      <alignment horizontal="center" vertical="center" wrapText="1"/>
    </xf>
    <xf numFmtId="177" fontId="4" fillId="0" borderId="1" xfId="0" applyNumberFormat="1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vertical="center" wrapText="1"/>
    </xf>
    <xf numFmtId="0" fontId="4" fillId="0" borderId="0" xfId="0" applyFont="1" applyFill="1" applyAlignment="1">
      <alignment horizontal="left" vertical="center" wrapText="1"/>
    </xf>
    <xf numFmtId="177" fontId="4" fillId="0" borderId="0" xfId="0" applyNumberFormat="1" applyFont="1" applyFill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45"/>
  <sheetViews>
    <sheetView zoomScale="85" zoomScaleNormal="85" workbookViewId="0">
      <pane xSplit="1" ySplit="3" topLeftCell="B135" activePane="bottomRight" state="frozen"/>
      <selection/>
      <selection pane="topRight"/>
      <selection pane="bottomLeft"/>
      <selection pane="bottomRight" activeCell="A1" sqref="A1:J1"/>
    </sheetView>
  </sheetViews>
  <sheetFormatPr defaultColWidth="9" defaultRowHeight="14.4"/>
  <cols>
    <col min="1" max="1" width="8.5" style="16" customWidth="1"/>
    <col min="2" max="2" width="33.4537037037037" style="16" customWidth="1"/>
    <col min="3" max="3" width="8.33333333333333" style="18" customWidth="1"/>
    <col min="4" max="4" width="11.2037037037037" style="19" customWidth="1"/>
    <col min="5" max="5" width="14.8796296296296" style="20" customWidth="1"/>
    <col min="6" max="6" width="15.25" style="19" customWidth="1"/>
    <col min="7" max="7" width="13.4351851851852" style="19" customWidth="1"/>
    <col min="8" max="8" width="13.2962962962963" style="19" customWidth="1"/>
    <col min="9" max="9" width="10.5555555555556" style="19" customWidth="1"/>
    <col min="10" max="10" width="16.0555555555556" style="21" customWidth="1"/>
    <col min="11" max="16384" width="9" style="16"/>
  </cols>
  <sheetData>
    <row r="1" s="16" customFormat="1" ht="32.1" customHeight="1" spans="1:10">
      <c r="A1" s="22" t="s">
        <v>0</v>
      </c>
      <c r="B1" s="22"/>
      <c r="C1" s="22"/>
      <c r="D1" s="23"/>
      <c r="E1" s="23"/>
      <c r="F1" s="23"/>
      <c r="G1" s="23"/>
      <c r="H1" s="23"/>
      <c r="I1" s="23"/>
      <c r="J1" s="42"/>
    </row>
    <row r="2" s="16" customFormat="1" ht="23" customHeight="1" spans="1:10">
      <c r="A2" s="24" t="s">
        <v>1</v>
      </c>
      <c r="B2" s="24" t="s">
        <v>2</v>
      </c>
      <c r="C2" s="25" t="s">
        <v>3</v>
      </c>
      <c r="D2" s="26" t="s">
        <v>4</v>
      </c>
      <c r="E2" s="26" t="s">
        <v>5</v>
      </c>
      <c r="F2" s="27" t="s">
        <v>6</v>
      </c>
      <c r="G2" s="26" t="s">
        <v>7</v>
      </c>
      <c r="H2" s="26"/>
      <c r="I2" s="26" t="s">
        <v>8</v>
      </c>
      <c r="J2" s="43" t="s">
        <v>9</v>
      </c>
    </row>
    <row r="3" s="16" customFormat="1" ht="23" customHeight="1" spans="1:10">
      <c r="A3" s="24"/>
      <c r="B3" s="24"/>
      <c r="C3" s="25"/>
      <c r="D3" s="26"/>
      <c r="E3" s="28" t="s">
        <v>10</v>
      </c>
      <c r="F3" s="28" t="s">
        <v>10</v>
      </c>
      <c r="G3" s="28" t="s">
        <v>11</v>
      </c>
      <c r="H3" s="28" t="s">
        <v>12</v>
      </c>
      <c r="I3" s="26"/>
      <c r="J3" s="43"/>
    </row>
    <row r="4" s="16" customFormat="1" ht="40" customHeight="1" spans="1:10">
      <c r="A4" s="24"/>
      <c r="B4" s="29" t="s">
        <v>13</v>
      </c>
      <c r="C4" s="30"/>
      <c r="D4" s="30"/>
      <c r="E4" s="30"/>
      <c r="F4" s="30"/>
      <c r="G4" s="30"/>
      <c r="H4" s="30"/>
      <c r="I4" s="30"/>
      <c r="J4" s="44"/>
    </row>
    <row r="5" s="16" customFormat="1" ht="17" customHeight="1" spans="1:10">
      <c r="A5" s="31" t="s">
        <v>14</v>
      </c>
      <c r="B5" s="31" t="s">
        <v>15</v>
      </c>
      <c r="C5" s="31" t="s">
        <v>16</v>
      </c>
      <c r="D5" s="32">
        <v>103</v>
      </c>
      <c r="E5" s="32">
        <v>103</v>
      </c>
      <c r="F5" s="32">
        <v>103</v>
      </c>
      <c r="G5" s="32"/>
      <c r="H5" s="32">
        <v>103</v>
      </c>
      <c r="I5" s="32">
        <v>150</v>
      </c>
      <c r="J5" s="45">
        <f>H5*I5</f>
        <v>15450</v>
      </c>
    </row>
    <row r="6" s="16" customFormat="1" ht="17" customHeight="1" spans="1:10">
      <c r="A6" s="31" t="s">
        <v>14</v>
      </c>
      <c r="B6" s="31" t="s">
        <v>17</v>
      </c>
      <c r="C6" s="31" t="s">
        <v>18</v>
      </c>
      <c r="D6" s="32">
        <v>831.7</v>
      </c>
      <c r="E6" s="32">
        <v>831.7</v>
      </c>
      <c r="F6" s="32">
        <v>831.7</v>
      </c>
      <c r="G6" s="32"/>
      <c r="H6" s="32">
        <v>831.7</v>
      </c>
      <c r="I6" s="32">
        <v>150</v>
      </c>
      <c r="J6" s="45">
        <f>H6*I6</f>
        <v>124755</v>
      </c>
    </row>
    <row r="7" s="16" customFormat="1" ht="17" customHeight="1" spans="1:10">
      <c r="A7" s="31" t="s">
        <v>14</v>
      </c>
      <c r="B7" s="31" t="s">
        <v>19</v>
      </c>
      <c r="C7" s="33" t="s">
        <v>20</v>
      </c>
      <c r="D7" s="32">
        <v>553.4</v>
      </c>
      <c r="E7" s="32">
        <v>478.2</v>
      </c>
      <c r="F7" s="32">
        <v>478.2</v>
      </c>
      <c r="G7" s="32"/>
      <c r="H7" s="32">
        <v>478.2</v>
      </c>
      <c r="I7" s="32">
        <v>150</v>
      </c>
      <c r="J7" s="45">
        <f t="shared" ref="J7:J12" si="0">I7*H7</f>
        <v>71730</v>
      </c>
    </row>
    <row r="8" s="16" customFormat="1" ht="17" customHeight="1" spans="1:10">
      <c r="A8" s="31" t="s">
        <v>14</v>
      </c>
      <c r="B8" s="31" t="s">
        <v>21</v>
      </c>
      <c r="C8" s="33" t="s">
        <v>22</v>
      </c>
      <c r="D8" s="32">
        <v>220.35</v>
      </c>
      <c r="E8" s="32">
        <v>220.35</v>
      </c>
      <c r="F8" s="32">
        <v>220.35</v>
      </c>
      <c r="G8" s="32"/>
      <c r="H8" s="32">
        <v>220.35</v>
      </c>
      <c r="I8" s="32">
        <v>150</v>
      </c>
      <c r="J8" s="45">
        <f t="shared" si="0"/>
        <v>33052.5</v>
      </c>
    </row>
    <row r="9" s="16" customFormat="1" ht="17" customHeight="1" spans="1:10">
      <c r="A9" s="31" t="s">
        <v>14</v>
      </c>
      <c r="B9" s="31" t="s">
        <v>23</v>
      </c>
      <c r="C9" s="33" t="s">
        <v>24</v>
      </c>
      <c r="D9" s="32">
        <v>929.4</v>
      </c>
      <c r="E9" s="32">
        <v>929.4</v>
      </c>
      <c r="F9" s="32">
        <v>929.4</v>
      </c>
      <c r="G9" s="26"/>
      <c r="H9" s="32">
        <v>929.4</v>
      </c>
      <c r="I9" s="32">
        <v>150</v>
      </c>
      <c r="J9" s="45">
        <f t="shared" si="0"/>
        <v>139410</v>
      </c>
    </row>
    <row r="10" s="16" customFormat="1" ht="17" customHeight="1" spans="1:10">
      <c r="A10" s="31" t="s">
        <v>14</v>
      </c>
      <c r="B10" s="31" t="s">
        <v>25</v>
      </c>
      <c r="C10" s="31" t="s">
        <v>26</v>
      </c>
      <c r="D10" s="32">
        <v>678.2</v>
      </c>
      <c r="E10" s="32">
        <v>678.2</v>
      </c>
      <c r="F10" s="32">
        <v>678.2</v>
      </c>
      <c r="G10" s="26"/>
      <c r="H10" s="32">
        <v>678.2</v>
      </c>
      <c r="I10" s="32">
        <v>150</v>
      </c>
      <c r="J10" s="45">
        <f t="shared" si="0"/>
        <v>101730</v>
      </c>
    </row>
    <row r="11" s="16" customFormat="1" ht="17" customHeight="1" spans="1:10">
      <c r="A11" s="31" t="s">
        <v>14</v>
      </c>
      <c r="B11" s="31" t="s">
        <v>27</v>
      </c>
      <c r="C11" s="31" t="s">
        <v>28</v>
      </c>
      <c r="D11" s="32">
        <v>563.25</v>
      </c>
      <c r="E11" s="32">
        <v>468.55</v>
      </c>
      <c r="F11" s="32">
        <v>468.55</v>
      </c>
      <c r="G11" s="26"/>
      <c r="H11" s="32">
        <v>468.55</v>
      </c>
      <c r="I11" s="32">
        <v>150</v>
      </c>
      <c r="J11" s="45">
        <f t="shared" si="0"/>
        <v>70282.5</v>
      </c>
    </row>
    <row r="12" s="16" customFormat="1" ht="17" customHeight="1" spans="1:10">
      <c r="A12" s="31" t="s">
        <v>14</v>
      </c>
      <c r="B12" s="31" t="s">
        <v>29</v>
      </c>
      <c r="C12" s="31" t="s">
        <v>30</v>
      </c>
      <c r="D12" s="32">
        <v>120.7</v>
      </c>
      <c r="E12" s="32">
        <v>120.7</v>
      </c>
      <c r="F12" s="32">
        <v>120.7</v>
      </c>
      <c r="G12" s="26"/>
      <c r="H12" s="32">
        <v>120.7</v>
      </c>
      <c r="I12" s="32">
        <v>150</v>
      </c>
      <c r="J12" s="45">
        <f t="shared" si="0"/>
        <v>18105</v>
      </c>
    </row>
    <row r="13" s="16" customFormat="1" ht="17" customHeight="1" spans="1:10">
      <c r="A13" s="24" t="s">
        <v>14</v>
      </c>
      <c r="B13" s="24" t="s">
        <v>31</v>
      </c>
      <c r="C13" s="24"/>
      <c r="D13" s="26">
        <f>SUM(D5:D12)</f>
        <v>4000</v>
      </c>
      <c r="E13" s="26">
        <f>SUM(E5:E12)</f>
        <v>3830.1</v>
      </c>
      <c r="F13" s="26">
        <f>SUM(F5:F12)</f>
        <v>3830.1</v>
      </c>
      <c r="G13" s="26"/>
      <c r="H13" s="26">
        <f>SUM(H5:H12)</f>
        <v>3830.1</v>
      </c>
      <c r="I13" s="26"/>
      <c r="J13" s="43">
        <f>SUM(J5:J12)</f>
        <v>574515</v>
      </c>
    </row>
    <row r="14" s="16" customFormat="1" ht="17" customHeight="1" spans="1:10">
      <c r="A14" s="31" t="s">
        <v>32</v>
      </c>
      <c r="B14" s="31" t="s">
        <v>33</v>
      </c>
      <c r="C14" s="31" t="s">
        <v>34</v>
      </c>
      <c r="D14" s="34">
        <v>250</v>
      </c>
      <c r="E14" s="34">
        <v>250</v>
      </c>
      <c r="F14" s="34">
        <v>250</v>
      </c>
      <c r="G14" s="32"/>
      <c r="H14" s="34">
        <v>250</v>
      </c>
      <c r="I14" s="32">
        <v>150</v>
      </c>
      <c r="J14" s="45">
        <f t="shared" ref="J14:J22" si="1">I14*H14</f>
        <v>37500</v>
      </c>
    </row>
    <row r="15" s="16" customFormat="1" ht="17" customHeight="1" spans="1:10">
      <c r="A15" s="31" t="s">
        <v>32</v>
      </c>
      <c r="B15" s="31" t="s">
        <v>35</v>
      </c>
      <c r="C15" s="31" t="s">
        <v>36</v>
      </c>
      <c r="D15" s="34">
        <v>200</v>
      </c>
      <c r="E15" s="34">
        <v>200</v>
      </c>
      <c r="F15" s="34">
        <v>200</v>
      </c>
      <c r="G15" s="32"/>
      <c r="H15" s="34">
        <v>200</v>
      </c>
      <c r="I15" s="32">
        <v>150</v>
      </c>
      <c r="J15" s="45">
        <f t="shared" si="1"/>
        <v>30000</v>
      </c>
    </row>
    <row r="16" s="16" customFormat="1" ht="17" customHeight="1" spans="1:10">
      <c r="A16" s="31" t="s">
        <v>32</v>
      </c>
      <c r="B16" s="31" t="s">
        <v>37</v>
      </c>
      <c r="C16" s="31" t="s">
        <v>38</v>
      </c>
      <c r="D16" s="34">
        <v>350</v>
      </c>
      <c r="E16" s="34">
        <v>350</v>
      </c>
      <c r="F16" s="34">
        <v>350</v>
      </c>
      <c r="G16" s="32"/>
      <c r="H16" s="34">
        <v>350</v>
      </c>
      <c r="I16" s="32">
        <v>150</v>
      </c>
      <c r="J16" s="45">
        <f t="shared" si="1"/>
        <v>52500</v>
      </c>
    </row>
    <row r="17" s="16" customFormat="1" ht="17" customHeight="1" spans="1:10">
      <c r="A17" s="31" t="s">
        <v>32</v>
      </c>
      <c r="B17" s="31" t="s">
        <v>39</v>
      </c>
      <c r="C17" s="31" t="s">
        <v>40</v>
      </c>
      <c r="D17" s="34">
        <v>280</v>
      </c>
      <c r="E17" s="34">
        <v>280</v>
      </c>
      <c r="F17" s="34">
        <v>280</v>
      </c>
      <c r="G17" s="32"/>
      <c r="H17" s="34">
        <v>280</v>
      </c>
      <c r="I17" s="32">
        <v>150</v>
      </c>
      <c r="J17" s="45">
        <f t="shared" si="1"/>
        <v>42000</v>
      </c>
    </row>
    <row r="18" s="16" customFormat="1" ht="17" customHeight="1" spans="1:10">
      <c r="A18" s="31" t="s">
        <v>32</v>
      </c>
      <c r="B18" s="31" t="s">
        <v>41</v>
      </c>
      <c r="C18" s="31" t="s">
        <v>42</v>
      </c>
      <c r="D18" s="35">
        <v>300</v>
      </c>
      <c r="E18" s="35">
        <v>300</v>
      </c>
      <c r="F18" s="35">
        <v>300</v>
      </c>
      <c r="G18" s="32"/>
      <c r="H18" s="35">
        <v>300</v>
      </c>
      <c r="I18" s="32">
        <v>150</v>
      </c>
      <c r="J18" s="45">
        <f t="shared" si="1"/>
        <v>45000</v>
      </c>
    </row>
    <row r="19" s="16" customFormat="1" ht="17" customHeight="1" spans="1:10">
      <c r="A19" s="31" t="s">
        <v>32</v>
      </c>
      <c r="B19" s="31" t="s">
        <v>43</v>
      </c>
      <c r="C19" s="31" t="s">
        <v>44</v>
      </c>
      <c r="D19" s="35">
        <v>100</v>
      </c>
      <c r="E19" s="35">
        <v>100</v>
      </c>
      <c r="F19" s="35">
        <v>100</v>
      </c>
      <c r="G19" s="26"/>
      <c r="H19" s="35">
        <v>100</v>
      </c>
      <c r="I19" s="32">
        <v>150</v>
      </c>
      <c r="J19" s="45">
        <f t="shared" si="1"/>
        <v>15000</v>
      </c>
    </row>
    <row r="20" s="16" customFormat="1" ht="17" customHeight="1" spans="1:10">
      <c r="A20" s="31" t="s">
        <v>32</v>
      </c>
      <c r="B20" s="31" t="s">
        <v>45</v>
      </c>
      <c r="C20" s="31" t="s">
        <v>46</v>
      </c>
      <c r="D20" s="35">
        <v>220</v>
      </c>
      <c r="E20" s="35">
        <v>220</v>
      </c>
      <c r="F20" s="35">
        <v>220</v>
      </c>
      <c r="G20" s="26"/>
      <c r="H20" s="35">
        <v>220</v>
      </c>
      <c r="I20" s="32">
        <v>150</v>
      </c>
      <c r="J20" s="45">
        <f t="shared" si="1"/>
        <v>33000</v>
      </c>
    </row>
    <row r="21" s="16" customFormat="1" ht="17" customHeight="1" spans="1:10">
      <c r="A21" s="31" t="s">
        <v>32</v>
      </c>
      <c r="B21" s="31" t="s">
        <v>47</v>
      </c>
      <c r="C21" s="31" t="s">
        <v>48</v>
      </c>
      <c r="D21" s="35">
        <v>200</v>
      </c>
      <c r="E21" s="35">
        <v>200</v>
      </c>
      <c r="F21" s="35">
        <v>200</v>
      </c>
      <c r="G21" s="26"/>
      <c r="H21" s="35">
        <v>200</v>
      </c>
      <c r="I21" s="32">
        <v>150</v>
      </c>
      <c r="J21" s="45">
        <f t="shared" si="1"/>
        <v>30000</v>
      </c>
    </row>
    <row r="22" s="16" customFormat="1" ht="17" customHeight="1" spans="1:10">
      <c r="A22" s="31" t="s">
        <v>32</v>
      </c>
      <c r="B22" s="31" t="s">
        <v>49</v>
      </c>
      <c r="C22" s="31" t="s">
        <v>50</v>
      </c>
      <c r="D22" s="35">
        <v>300</v>
      </c>
      <c r="E22" s="35">
        <v>300</v>
      </c>
      <c r="F22" s="35">
        <v>300</v>
      </c>
      <c r="G22" s="26"/>
      <c r="H22" s="35">
        <v>300</v>
      </c>
      <c r="I22" s="32">
        <v>150</v>
      </c>
      <c r="J22" s="45">
        <f t="shared" si="1"/>
        <v>45000</v>
      </c>
    </row>
    <row r="23" s="16" customFormat="1" ht="17" customHeight="1" spans="1:10">
      <c r="A23" s="24" t="s">
        <v>32</v>
      </c>
      <c r="B23" s="24" t="s">
        <v>31</v>
      </c>
      <c r="C23" s="24"/>
      <c r="D23" s="26">
        <f>SUM(D14:D22)</f>
        <v>2200</v>
      </c>
      <c r="E23" s="26">
        <f>SUM(E14:E22)</f>
        <v>2200</v>
      </c>
      <c r="F23" s="26">
        <f>SUM(F14:F22)</f>
        <v>2200</v>
      </c>
      <c r="G23" s="26"/>
      <c r="H23" s="26">
        <f>SUM(H14:H22)</f>
        <v>2200</v>
      </c>
      <c r="I23" s="32"/>
      <c r="J23" s="43">
        <f>SUM(J14:J22)</f>
        <v>330000</v>
      </c>
    </row>
    <row r="24" s="16" customFormat="1" ht="17" customHeight="1" spans="1:10">
      <c r="A24" s="31" t="s">
        <v>51</v>
      </c>
      <c r="B24" s="31" t="s">
        <v>52</v>
      </c>
      <c r="C24" s="31" t="s">
        <v>53</v>
      </c>
      <c r="D24" s="32">
        <v>200</v>
      </c>
      <c r="E24" s="32">
        <v>190</v>
      </c>
      <c r="F24" s="32">
        <v>187</v>
      </c>
      <c r="G24" s="32">
        <v>187</v>
      </c>
      <c r="H24" s="32"/>
      <c r="I24" s="32">
        <v>120</v>
      </c>
      <c r="J24" s="45">
        <v>22440</v>
      </c>
    </row>
    <row r="25" s="16" customFormat="1" ht="17" customHeight="1" spans="1:10">
      <c r="A25" s="31" t="s">
        <v>51</v>
      </c>
      <c r="B25" s="31" t="s">
        <v>54</v>
      </c>
      <c r="C25" s="31" t="s">
        <v>55</v>
      </c>
      <c r="D25" s="32">
        <v>400</v>
      </c>
      <c r="E25" s="32">
        <v>304.3</v>
      </c>
      <c r="F25" s="32">
        <v>298.9</v>
      </c>
      <c r="G25" s="36">
        <v>298.9</v>
      </c>
      <c r="H25" s="36"/>
      <c r="I25" s="32">
        <v>120</v>
      </c>
      <c r="J25" s="45">
        <v>35868</v>
      </c>
    </row>
    <row r="26" s="16" customFormat="1" ht="17" customHeight="1" spans="1:10">
      <c r="A26" s="31" t="s">
        <v>51</v>
      </c>
      <c r="B26" s="31" t="s">
        <v>56</v>
      </c>
      <c r="C26" s="31" t="s">
        <v>57</v>
      </c>
      <c r="D26" s="32">
        <v>200</v>
      </c>
      <c r="E26" s="32">
        <v>170.5</v>
      </c>
      <c r="F26" s="32">
        <v>165.3</v>
      </c>
      <c r="G26" s="32">
        <v>165.3</v>
      </c>
      <c r="H26" s="32"/>
      <c r="I26" s="32">
        <v>120</v>
      </c>
      <c r="J26" s="45">
        <v>19836</v>
      </c>
    </row>
    <row r="27" s="16" customFormat="1" ht="17" customHeight="1" spans="1:10">
      <c r="A27" s="31" t="s">
        <v>51</v>
      </c>
      <c r="B27" s="31" t="s">
        <v>58</v>
      </c>
      <c r="C27" s="31" t="s">
        <v>59</v>
      </c>
      <c r="D27" s="32">
        <v>400</v>
      </c>
      <c r="E27" s="32">
        <v>326.8</v>
      </c>
      <c r="F27" s="32">
        <v>318.3</v>
      </c>
      <c r="G27" s="36">
        <v>318.3</v>
      </c>
      <c r="H27" s="36"/>
      <c r="I27" s="32">
        <v>120</v>
      </c>
      <c r="J27" s="45">
        <v>38196</v>
      </c>
    </row>
    <row r="28" s="16" customFormat="1" ht="17" customHeight="1" spans="1:10">
      <c r="A28" s="31" t="s">
        <v>51</v>
      </c>
      <c r="B28" s="31" t="s">
        <v>60</v>
      </c>
      <c r="C28" s="31" t="s">
        <v>61</v>
      </c>
      <c r="D28" s="32">
        <v>200</v>
      </c>
      <c r="E28" s="32">
        <v>175.2</v>
      </c>
      <c r="F28" s="32">
        <v>169.6</v>
      </c>
      <c r="G28" s="36">
        <v>169.6</v>
      </c>
      <c r="H28" s="36"/>
      <c r="I28" s="32">
        <v>120</v>
      </c>
      <c r="J28" s="45">
        <v>20352</v>
      </c>
    </row>
    <row r="29" s="16" customFormat="1" ht="17" customHeight="1" spans="1:10">
      <c r="A29" s="31" t="s">
        <v>51</v>
      </c>
      <c r="B29" s="31" t="s">
        <v>62</v>
      </c>
      <c r="C29" s="31" t="s">
        <v>63</v>
      </c>
      <c r="D29" s="32">
        <v>200</v>
      </c>
      <c r="E29" s="32">
        <v>194.3</v>
      </c>
      <c r="F29" s="32">
        <v>184.4</v>
      </c>
      <c r="G29" s="36">
        <v>184.4</v>
      </c>
      <c r="H29" s="36"/>
      <c r="I29" s="32">
        <v>120</v>
      </c>
      <c r="J29" s="45">
        <v>22128</v>
      </c>
    </row>
    <row r="30" s="16" customFormat="1" ht="17" customHeight="1" spans="1:10">
      <c r="A30" s="24" t="s">
        <v>51</v>
      </c>
      <c r="B30" s="24" t="s">
        <v>31</v>
      </c>
      <c r="C30" s="31"/>
      <c r="D30" s="26">
        <f>SUM(D24:D29)</f>
        <v>1600</v>
      </c>
      <c r="E30" s="26">
        <f>SUM(E24:E29)</f>
        <v>1361.1</v>
      </c>
      <c r="F30" s="26">
        <f>SUM(F24:F29)</f>
        <v>1323.5</v>
      </c>
      <c r="G30" s="26">
        <f>SUM(G24:G29)</f>
        <v>1323.5</v>
      </c>
      <c r="H30" s="26"/>
      <c r="I30" s="26"/>
      <c r="J30" s="43">
        <f>SUM(J24:J29)</f>
        <v>158820</v>
      </c>
    </row>
    <row r="31" s="16" customFormat="1" ht="17" customHeight="1" spans="1:10">
      <c r="A31" s="31" t="s">
        <v>64</v>
      </c>
      <c r="B31" s="31" t="s">
        <v>65</v>
      </c>
      <c r="C31" s="31" t="s">
        <v>66</v>
      </c>
      <c r="D31" s="32">
        <v>260</v>
      </c>
      <c r="E31" s="32">
        <v>232.06</v>
      </c>
      <c r="F31" s="32">
        <v>232.06</v>
      </c>
      <c r="G31" s="32"/>
      <c r="H31" s="32">
        <v>232.06</v>
      </c>
      <c r="I31" s="32">
        <v>150</v>
      </c>
      <c r="J31" s="45">
        <f t="shared" ref="J31:J38" si="2">I31*H31</f>
        <v>34809</v>
      </c>
    </row>
    <row r="32" s="16" customFormat="1" ht="17" customHeight="1" spans="1:10">
      <c r="A32" s="31" t="s">
        <v>64</v>
      </c>
      <c r="B32" s="31" t="s">
        <v>67</v>
      </c>
      <c r="C32" s="31" t="s">
        <v>68</v>
      </c>
      <c r="D32" s="32">
        <v>200</v>
      </c>
      <c r="E32" s="32">
        <v>198</v>
      </c>
      <c r="F32" s="32">
        <v>198</v>
      </c>
      <c r="G32" s="32"/>
      <c r="H32" s="32">
        <v>198</v>
      </c>
      <c r="I32" s="32">
        <v>150</v>
      </c>
      <c r="J32" s="45">
        <f t="shared" si="2"/>
        <v>29700</v>
      </c>
    </row>
    <row r="33" s="16" customFormat="1" ht="17" customHeight="1" spans="1:10">
      <c r="A33" s="31" t="s">
        <v>64</v>
      </c>
      <c r="B33" s="31" t="s">
        <v>69</v>
      </c>
      <c r="C33" s="31" t="s">
        <v>70</v>
      </c>
      <c r="D33" s="32">
        <v>322</v>
      </c>
      <c r="E33" s="32">
        <v>342.99</v>
      </c>
      <c r="F33" s="32">
        <v>322</v>
      </c>
      <c r="G33" s="26">
        <v>322</v>
      </c>
      <c r="H33" s="32"/>
      <c r="I33" s="32">
        <v>120</v>
      </c>
      <c r="J33" s="45">
        <v>38640</v>
      </c>
    </row>
    <row r="34" s="16" customFormat="1" ht="17" customHeight="1" spans="1:10">
      <c r="A34" s="31" t="s">
        <v>64</v>
      </c>
      <c r="B34" s="31" t="s">
        <v>71</v>
      </c>
      <c r="C34" s="31" t="s">
        <v>72</v>
      </c>
      <c r="D34" s="32">
        <v>420</v>
      </c>
      <c r="E34" s="32">
        <v>417.9</v>
      </c>
      <c r="F34" s="32">
        <v>417.9</v>
      </c>
      <c r="G34" s="26"/>
      <c r="H34" s="32">
        <v>417.9</v>
      </c>
      <c r="I34" s="32">
        <v>150</v>
      </c>
      <c r="J34" s="45">
        <f t="shared" si="2"/>
        <v>62685</v>
      </c>
    </row>
    <row r="35" s="16" customFormat="1" ht="17" customHeight="1" spans="1:10">
      <c r="A35" s="31" t="s">
        <v>64</v>
      </c>
      <c r="B35" s="31" t="s">
        <v>73</v>
      </c>
      <c r="C35" s="31" t="s">
        <v>74</v>
      </c>
      <c r="D35" s="32">
        <v>150</v>
      </c>
      <c r="E35" s="32">
        <v>148.85</v>
      </c>
      <c r="F35" s="32">
        <v>148.85</v>
      </c>
      <c r="G35" s="26"/>
      <c r="H35" s="32">
        <v>148.85</v>
      </c>
      <c r="I35" s="32">
        <v>150</v>
      </c>
      <c r="J35" s="45">
        <f t="shared" si="2"/>
        <v>22327.5</v>
      </c>
    </row>
    <row r="36" s="16" customFormat="1" ht="17" customHeight="1" spans="1:10">
      <c r="A36" s="31" t="s">
        <v>64</v>
      </c>
      <c r="B36" s="31" t="s">
        <v>75</v>
      </c>
      <c r="C36" s="31" t="s">
        <v>76</v>
      </c>
      <c r="D36" s="32">
        <v>120</v>
      </c>
      <c r="E36" s="32">
        <v>120.83</v>
      </c>
      <c r="F36" s="32">
        <v>120</v>
      </c>
      <c r="G36" s="26">
        <v>120</v>
      </c>
      <c r="H36" s="32"/>
      <c r="I36" s="32">
        <v>120</v>
      </c>
      <c r="J36" s="45">
        <v>14400</v>
      </c>
    </row>
    <row r="37" s="16" customFormat="1" ht="17" customHeight="1" spans="1:10">
      <c r="A37" s="31" t="s">
        <v>64</v>
      </c>
      <c r="B37" s="31" t="s">
        <v>77</v>
      </c>
      <c r="C37" s="31" t="s">
        <v>77</v>
      </c>
      <c r="D37" s="32">
        <v>328</v>
      </c>
      <c r="E37" s="32">
        <v>338</v>
      </c>
      <c r="F37" s="32">
        <v>328</v>
      </c>
      <c r="G37" s="26"/>
      <c r="H37" s="32">
        <v>328</v>
      </c>
      <c r="I37" s="32">
        <v>150</v>
      </c>
      <c r="J37" s="45">
        <f>H37*I37</f>
        <v>49200</v>
      </c>
    </row>
    <row r="38" s="16" customFormat="1" ht="17" customHeight="1" spans="1:10">
      <c r="A38" s="31" t="s">
        <v>64</v>
      </c>
      <c r="B38" s="31" t="s">
        <v>78</v>
      </c>
      <c r="C38" s="31" t="s">
        <v>79</v>
      </c>
      <c r="D38" s="32">
        <v>200</v>
      </c>
      <c r="E38" s="32">
        <v>202.02</v>
      </c>
      <c r="F38" s="32">
        <v>200</v>
      </c>
      <c r="G38" s="26">
        <v>200</v>
      </c>
      <c r="H38" s="32"/>
      <c r="I38" s="32">
        <v>120</v>
      </c>
      <c r="J38" s="45">
        <v>24000</v>
      </c>
    </row>
    <row r="39" s="16" customFormat="1" ht="17" customHeight="1" spans="1:10">
      <c r="A39" s="24" t="s">
        <v>64</v>
      </c>
      <c r="B39" s="24" t="s">
        <v>31</v>
      </c>
      <c r="C39" s="24"/>
      <c r="D39" s="26">
        <f>SUM(D31:D38)</f>
        <v>2000</v>
      </c>
      <c r="E39" s="26">
        <f>SUM(E31:E38)</f>
        <v>2000.65</v>
      </c>
      <c r="F39" s="26">
        <f>SUM(F31:F38)</f>
        <v>1966.81</v>
      </c>
      <c r="G39" s="26">
        <f>SUM(G31:G38)</f>
        <v>642</v>
      </c>
      <c r="H39" s="26">
        <f>SUM(H31:H38)</f>
        <v>1324.81</v>
      </c>
      <c r="I39" s="26"/>
      <c r="J39" s="43">
        <f>SUM(J31:J38)</f>
        <v>275761.5</v>
      </c>
    </row>
    <row r="40" s="16" customFormat="1" ht="17" customHeight="1" spans="1:10">
      <c r="A40" s="31" t="s">
        <v>80</v>
      </c>
      <c r="B40" s="31" t="s">
        <v>81</v>
      </c>
      <c r="C40" s="37" t="s">
        <v>82</v>
      </c>
      <c r="D40" s="38">
        <v>200</v>
      </c>
      <c r="E40" s="32">
        <v>195</v>
      </c>
      <c r="F40" s="32">
        <v>195</v>
      </c>
      <c r="G40" s="32"/>
      <c r="H40" s="32">
        <v>195</v>
      </c>
      <c r="I40" s="32">
        <v>150</v>
      </c>
      <c r="J40" s="45">
        <f t="shared" ref="J40:J51" si="3">I40*H40</f>
        <v>29250</v>
      </c>
    </row>
    <row r="41" s="16" customFormat="1" ht="17" customHeight="1" spans="1:10">
      <c r="A41" s="31" t="s">
        <v>80</v>
      </c>
      <c r="B41" s="31" t="s">
        <v>83</v>
      </c>
      <c r="C41" s="37" t="s">
        <v>84</v>
      </c>
      <c r="D41" s="38">
        <v>200</v>
      </c>
      <c r="E41" s="32">
        <v>193.77</v>
      </c>
      <c r="F41" s="32">
        <v>193.77</v>
      </c>
      <c r="G41" s="32"/>
      <c r="H41" s="32">
        <v>193.77</v>
      </c>
      <c r="I41" s="32">
        <v>150</v>
      </c>
      <c r="J41" s="45">
        <f t="shared" si="3"/>
        <v>29065.5</v>
      </c>
    </row>
    <row r="42" s="16" customFormat="1" ht="17" customHeight="1" spans="1:10">
      <c r="A42" s="31" t="s">
        <v>80</v>
      </c>
      <c r="B42" s="31" t="s">
        <v>85</v>
      </c>
      <c r="C42" s="37" t="s">
        <v>85</v>
      </c>
      <c r="D42" s="38">
        <v>200</v>
      </c>
      <c r="E42" s="32">
        <v>200</v>
      </c>
      <c r="F42" s="32">
        <v>200</v>
      </c>
      <c r="G42" s="32"/>
      <c r="H42" s="32">
        <v>200</v>
      </c>
      <c r="I42" s="32">
        <v>150</v>
      </c>
      <c r="J42" s="45">
        <f t="shared" si="3"/>
        <v>30000</v>
      </c>
    </row>
    <row r="43" s="16" customFormat="1" ht="17" customHeight="1" spans="1:10">
      <c r="A43" s="31" t="s">
        <v>80</v>
      </c>
      <c r="B43" s="31" t="s">
        <v>86</v>
      </c>
      <c r="C43" s="37" t="s">
        <v>87</v>
      </c>
      <c r="D43" s="38">
        <v>600</v>
      </c>
      <c r="E43" s="32">
        <v>599.88</v>
      </c>
      <c r="F43" s="32">
        <v>599.88</v>
      </c>
      <c r="G43" s="32"/>
      <c r="H43" s="32">
        <v>599.88</v>
      </c>
      <c r="I43" s="32">
        <v>150</v>
      </c>
      <c r="J43" s="45">
        <f t="shared" si="3"/>
        <v>89982</v>
      </c>
    </row>
    <row r="44" s="16" customFormat="1" ht="17" customHeight="1" spans="1:10">
      <c r="A44" s="31" t="s">
        <v>80</v>
      </c>
      <c r="B44" s="31" t="s">
        <v>88</v>
      </c>
      <c r="C44" s="37" t="s">
        <v>89</v>
      </c>
      <c r="D44" s="38">
        <v>200</v>
      </c>
      <c r="E44" s="32">
        <v>193</v>
      </c>
      <c r="F44" s="32">
        <v>193</v>
      </c>
      <c r="G44" s="32"/>
      <c r="H44" s="32">
        <v>193</v>
      </c>
      <c r="I44" s="32">
        <v>150</v>
      </c>
      <c r="J44" s="45">
        <f t="shared" si="3"/>
        <v>28950</v>
      </c>
    </row>
    <row r="45" s="16" customFormat="1" ht="17" customHeight="1" spans="1:10">
      <c r="A45" s="31" t="s">
        <v>80</v>
      </c>
      <c r="B45" s="31" t="s">
        <v>90</v>
      </c>
      <c r="C45" s="37" t="s">
        <v>91</v>
      </c>
      <c r="D45" s="38">
        <v>200</v>
      </c>
      <c r="E45" s="32">
        <v>165.91</v>
      </c>
      <c r="F45" s="32">
        <v>165.91</v>
      </c>
      <c r="G45" s="32"/>
      <c r="H45" s="32">
        <v>165.91</v>
      </c>
      <c r="I45" s="32">
        <v>150</v>
      </c>
      <c r="J45" s="45">
        <f t="shared" si="3"/>
        <v>24886.5</v>
      </c>
    </row>
    <row r="46" s="16" customFormat="1" ht="17" customHeight="1" spans="1:10">
      <c r="A46" s="31" t="s">
        <v>80</v>
      </c>
      <c r="B46" s="31" t="s">
        <v>92</v>
      </c>
      <c r="C46" s="37" t="s">
        <v>93</v>
      </c>
      <c r="D46" s="38">
        <v>400</v>
      </c>
      <c r="E46" s="32">
        <v>385.26</v>
      </c>
      <c r="F46" s="32">
        <v>385.26</v>
      </c>
      <c r="G46" s="32"/>
      <c r="H46" s="32">
        <v>385.26</v>
      </c>
      <c r="I46" s="32">
        <v>150</v>
      </c>
      <c r="J46" s="45">
        <f t="shared" si="3"/>
        <v>57789</v>
      </c>
    </row>
    <row r="47" s="16" customFormat="1" ht="17" customHeight="1" spans="1:10">
      <c r="A47" s="31" t="s">
        <v>80</v>
      </c>
      <c r="B47" s="31" t="s">
        <v>94</v>
      </c>
      <c r="C47" s="37" t="s">
        <v>95</v>
      </c>
      <c r="D47" s="38">
        <v>200</v>
      </c>
      <c r="E47" s="32">
        <v>194.99</v>
      </c>
      <c r="F47" s="32">
        <v>194.99</v>
      </c>
      <c r="G47" s="32"/>
      <c r="H47" s="32">
        <v>194.99</v>
      </c>
      <c r="I47" s="32">
        <v>150</v>
      </c>
      <c r="J47" s="45">
        <f t="shared" si="3"/>
        <v>29248.5</v>
      </c>
    </row>
    <row r="48" s="16" customFormat="1" ht="17" customHeight="1" spans="1:10">
      <c r="A48" s="31" t="s">
        <v>80</v>
      </c>
      <c r="B48" s="31" t="s">
        <v>96</v>
      </c>
      <c r="C48" s="37" t="s">
        <v>97</v>
      </c>
      <c r="D48" s="38">
        <v>300</v>
      </c>
      <c r="E48" s="32">
        <v>296.68</v>
      </c>
      <c r="F48" s="32">
        <v>296.68</v>
      </c>
      <c r="G48" s="32"/>
      <c r="H48" s="32">
        <v>296.68</v>
      </c>
      <c r="I48" s="32">
        <v>150</v>
      </c>
      <c r="J48" s="45">
        <f t="shared" si="3"/>
        <v>44502</v>
      </c>
    </row>
    <row r="49" s="16" customFormat="1" ht="17" customHeight="1" spans="1:10">
      <c r="A49" s="31" t="s">
        <v>80</v>
      </c>
      <c r="B49" s="31" t="s">
        <v>98</v>
      </c>
      <c r="C49" s="37" t="s">
        <v>99</v>
      </c>
      <c r="D49" s="38">
        <v>200</v>
      </c>
      <c r="E49" s="32">
        <v>199</v>
      </c>
      <c r="F49" s="32">
        <v>199</v>
      </c>
      <c r="G49" s="32"/>
      <c r="H49" s="32">
        <v>199</v>
      </c>
      <c r="I49" s="32">
        <v>150</v>
      </c>
      <c r="J49" s="45">
        <f t="shared" si="3"/>
        <v>29850</v>
      </c>
    </row>
    <row r="50" s="16" customFormat="1" ht="17" customHeight="1" spans="1:10">
      <c r="A50" s="31" t="s">
        <v>80</v>
      </c>
      <c r="B50" s="31" t="s">
        <v>100</v>
      </c>
      <c r="C50" s="39" t="s">
        <v>101</v>
      </c>
      <c r="D50" s="38">
        <v>100</v>
      </c>
      <c r="E50" s="32">
        <v>100</v>
      </c>
      <c r="F50" s="32">
        <v>100</v>
      </c>
      <c r="G50" s="32"/>
      <c r="H50" s="32">
        <v>100</v>
      </c>
      <c r="I50" s="32">
        <v>150</v>
      </c>
      <c r="J50" s="45">
        <f t="shared" si="3"/>
        <v>15000</v>
      </c>
    </row>
    <row r="51" s="16" customFormat="1" ht="17" customHeight="1" spans="1:10">
      <c r="A51" s="24" t="s">
        <v>80</v>
      </c>
      <c r="B51" s="24" t="s">
        <v>31</v>
      </c>
      <c r="C51" s="24"/>
      <c r="D51" s="40">
        <f>SUM(D40:D50)</f>
        <v>2800</v>
      </c>
      <c r="E51" s="26">
        <f>SUM(E40:E50)</f>
        <v>2723.49</v>
      </c>
      <c r="F51" s="26">
        <f>SUM(F40:F50)</f>
        <v>2723.49</v>
      </c>
      <c r="G51" s="32"/>
      <c r="H51" s="26">
        <f>SUM(H40:H50)</f>
        <v>2723.49</v>
      </c>
      <c r="I51" s="32"/>
      <c r="J51" s="43">
        <f>SUM(J40:J50)</f>
        <v>408523.5</v>
      </c>
    </row>
    <row r="52" s="16" customFormat="1" ht="17" customHeight="1" spans="1:10">
      <c r="A52" s="31" t="s">
        <v>102</v>
      </c>
      <c r="B52" s="31" t="s">
        <v>103</v>
      </c>
      <c r="C52" s="31" t="s">
        <v>104</v>
      </c>
      <c r="D52" s="32">
        <v>200</v>
      </c>
      <c r="E52" s="32">
        <v>112.4</v>
      </c>
      <c r="F52" s="32">
        <v>109.31</v>
      </c>
      <c r="G52" s="32"/>
      <c r="H52" s="32">
        <v>109.31</v>
      </c>
      <c r="I52" s="32">
        <v>150</v>
      </c>
      <c r="J52" s="45">
        <f t="shared" ref="J52:J54" si="4">I52*H52</f>
        <v>16396.5</v>
      </c>
    </row>
    <row r="53" s="16" customFormat="1" ht="17" customHeight="1" spans="1:10">
      <c r="A53" s="31" t="s">
        <v>102</v>
      </c>
      <c r="B53" s="31" t="s">
        <v>105</v>
      </c>
      <c r="C53" s="31" t="s">
        <v>106</v>
      </c>
      <c r="D53" s="32">
        <v>200</v>
      </c>
      <c r="E53" s="32">
        <v>116</v>
      </c>
      <c r="F53" s="32">
        <v>115.48</v>
      </c>
      <c r="G53" s="32"/>
      <c r="H53" s="32">
        <v>115.48</v>
      </c>
      <c r="I53" s="32">
        <v>150</v>
      </c>
      <c r="J53" s="45">
        <f t="shared" si="4"/>
        <v>17322</v>
      </c>
    </row>
    <row r="54" s="16" customFormat="1" ht="17" customHeight="1" spans="1:10">
      <c r="A54" s="31" t="s">
        <v>102</v>
      </c>
      <c r="B54" s="31" t="s">
        <v>107</v>
      </c>
      <c r="C54" s="31" t="s">
        <v>108</v>
      </c>
      <c r="D54" s="32">
        <v>200</v>
      </c>
      <c r="E54" s="32">
        <v>111.2</v>
      </c>
      <c r="F54" s="32">
        <v>108</v>
      </c>
      <c r="G54" s="32"/>
      <c r="H54" s="32">
        <v>108</v>
      </c>
      <c r="I54" s="32">
        <v>150</v>
      </c>
      <c r="J54" s="45">
        <f t="shared" si="4"/>
        <v>16200</v>
      </c>
    </row>
    <row r="55" s="16" customFormat="1" ht="17" customHeight="1" spans="1:10">
      <c r="A55" s="31" t="s">
        <v>102</v>
      </c>
      <c r="B55" s="31" t="s">
        <v>109</v>
      </c>
      <c r="C55" s="31" t="s">
        <v>110</v>
      </c>
      <c r="D55" s="32">
        <v>200</v>
      </c>
      <c r="E55" s="32">
        <v>200</v>
      </c>
      <c r="F55" s="32">
        <v>185</v>
      </c>
      <c r="G55" s="32">
        <v>140</v>
      </c>
      <c r="H55" s="32">
        <v>45</v>
      </c>
      <c r="I55" s="32" t="s">
        <v>111</v>
      </c>
      <c r="J55" s="45">
        <f>140*120+45*150</f>
        <v>23550</v>
      </c>
    </row>
    <row r="56" s="16" customFormat="1" ht="17" customHeight="1" spans="1:10">
      <c r="A56" s="31" t="s">
        <v>102</v>
      </c>
      <c r="B56" s="31" t="s">
        <v>112</v>
      </c>
      <c r="C56" s="31" t="s">
        <v>113</v>
      </c>
      <c r="D56" s="32">
        <v>200</v>
      </c>
      <c r="E56" s="32">
        <v>107.05</v>
      </c>
      <c r="F56" s="32">
        <v>107.05</v>
      </c>
      <c r="G56" s="32"/>
      <c r="H56" s="32">
        <v>107.05</v>
      </c>
      <c r="I56" s="32">
        <v>150</v>
      </c>
      <c r="J56" s="45">
        <f>I56*H56</f>
        <v>16057.5</v>
      </c>
    </row>
    <row r="57" s="16" customFormat="1" ht="17" customHeight="1" spans="1:10">
      <c r="A57" s="31" t="s">
        <v>102</v>
      </c>
      <c r="B57" s="31" t="s">
        <v>114</v>
      </c>
      <c r="C57" s="31" t="s">
        <v>115</v>
      </c>
      <c r="D57" s="32">
        <v>1000</v>
      </c>
      <c r="E57" s="32">
        <v>1006.9</v>
      </c>
      <c r="F57" s="32">
        <v>928.8</v>
      </c>
      <c r="G57" s="32">
        <v>586.8</v>
      </c>
      <c r="H57" s="32">
        <v>342</v>
      </c>
      <c r="I57" s="32" t="s">
        <v>111</v>
      </c>
      <c r="J57" s="45">
        <f>586.8*120+342*150</f>
        <v>121716</v>
      </c>
    </row>
    <row r="58" s="16" customFormat="1" ht="17" customHeight="1" spans="1:10">
      <c r="A58" s="24" t="s">
        <v>102</v>
      </c>
      <c r="B58" s="24" t="s">
        <v>31</v>
      </c>
      <c r="C58" s="24"/>
      <c r="D58" s="26">
        <f>SUM(D52:D57)</f>
        <v>2000</v>
      </c>
      <c r="E58" s="26">
        <f t="shared" ref="D58:H58" si="5">SUM(E52:E57)</f>
        <v>1653.55</v>
      </c>
      <c r="F58" s="26">
        <f t="shared" si="5"/>
        <v>1553.64</v>
      </c>
      <c r="G58" s="26">
        <f t="shared" si="5"/>
        <v>726.8</v>
      </c>
      <c r="H58" s="26">
        <f t="shared" si="5"/>
        <v>826.84</v>
      </c>
      <c r="I58" s="32"/>
      <c r="J58" s="43">
        <f>SUM(J52:J57)</f>
        <v>211242</v>
      </c>
    </row>
    <row r="59" s="2" customFormat="1" ht="17" customHeight="1" spans="1:10">
      <c r="A59" s="41"/>
      <c r="B59" s="24" t="s">
        <v>116</v>
      </c>
      <c r="C59" s="31"/>
      <c r="D59" s="26">
        <f>+D58+D51+D39+D30+D23+D13</f>
        <v>14600</v>
      </c>
      <c r="E59" s="26">
        <f t="shared" ref="E59:J59" si="6">+E58+E51+E39+E30+E23+E13</f>
        <v>13768.89</v>
      </c>
      <c r="F59" s="26">
        <f t="shared" si="6"/>
        <v>13597.54</v>
      </c>
      <c r="G59" s="26">
        <f t="shared" si="6"/>
        <v>2692.3</v>
      </c>
      <c r="H59" s="26">
        <f t="shared" si="6"/>
        <v>10905.24</v>
      </c>
      <c r="I59" s="26"/>
      <c r="J59" s="43">
        <f t="shared" si="6"/>
        <v>1958862</v>
      </c>
    </row>
    <row r="60" s="16" customFormat="1" ht="40" customHeight="1" spans="1:10">
      <c r="A60" s="24"/>
      <c r="B60" s="29" t="s">
        <v>117</v>
      </c>
      <c r="C60" s="30"/>
      <c r="D60" s="30"/>
      <c r="E60" s="30"/>
      <c r="F60" s="30"/>
      <c r="G60" s="30"/>
      <c r="H60" s="30"/>
      <c r="I60" s="30"/>
      <c r="J60" s="44"/>
    </row>
    <row r="61" s="16" customFormat="1" ht="17" customHeight="1" spans="1:10">
      <c r="A61" s="31" t="s">
        <v>118</v>
      </c>
      <c r="B61" s="31" t="s">
        <v>119</v>
      </c>
      <c r="C61" s="31" t="s">
        <v>120</v>
      </c>
      <c r="D61" s="32">
        <v>300</v>
      </c>
      <c r="E61" s="32">
        <v>175.38</v>
      </c>
      <c r="F61" s="32">
        <v>175.38</v>
      </c>
      <c r="G61" s="32"/>
      <c r="H61" s="32"/>
      <c r="I61" s="32">
        <v>76.6</v>
      </c>
      <c r="J61" s="45">
        <f>+F61*I61</f>
        <v>13434.108</v>
      </c>
    </row>
    <row r="62" s="16" customFormat="1" ht="17" customHeight="1" spans="1:10">
      <c r="A62" s="31" t="s">
        <v>118</v>
      </c>
      <c r="B62" s="31" t="s">
        <v>121</v>
      </c>
      <c r="C62" s="31" t="s">
        <v>122</v>
      </c>
      <c r="D62" s="32">
        <v>1000</v>
      </c>
      <c r="E62" s="32">
        <v>515.03</v>
      </c>
      <c r="F62" s="32">
        <v>515.03</v>
      </c>
      <c r="G62" s="32"/>
      <c r="H62" s="32"/>
      <c r="I62" s="32">
        <v>76.6</v>
      </c>
      <c r="J62" s="45">
        <f>+F62*I62</f>
        <v>39451.298</v>
      </c>
    </row>
    <row r="63" s="16" customFormat="1" ht="17" customHeight="1" spans="1:10">
      <c r="A63" s="31" t="s">
        <v>118</v>
      </c>
      <c r="B63" s="31" t="s">
        <v>123</v>
      </c>
      <c r="C63" s="31" t="s">
        <v>124</v>
      </c>
      <c r="D63" s="32">
        <v>340</v>
      </c>
      <c r="E63" s="32">
        <v>200</v>
      </c>
      <c r="F63" s="32">
        <v>200</v>
      </c>
      <c r="G63" s="32"/>
      <c r="H63" s="32"/>
      <c r="I63" s="32">
        <v>76.6</v>
      </c>
      <c r="J63" s="45">
        <f>+F63*I63</f>
        <v>15320</v>
      </c>
    </row>
    <row r="64" s="16" customFormat="1" ht="17" customHeight="1" spans="1:10">
      <c r="A64" s="31" t="s">
        <v>118</v>
      </c>
      <c r="B64" s="31" t="s">
        <v>125</v>
      </c>
      <c r="C64" s="31" t="s">
        <v>126</v>
      </c>
      <c r="D64" s="32">
        <v>400</v>
      </c>
      <c r="E64" s="32">
        <v>380</v>
      </c>
      <c r="F64" s="32">
        <v>380</v>
      </c>
      <c r="G64" s="32"/>
      <c r="H64" s="32"/>
      <c r="I64" s="32">
        <v>76.6</v>
      </c>
      <c r="J64" s="45">
        <f>+F64*I64</f>
        <v>29108</v>
      </c>
    </row>
    <row r="65" s="16" customFormat="1" ht="17" customHeight="1" spans="1:10">
      <c r="A65" s="24" t="s">
        <v>118</v>
      </c>
      <c r="B65" s="24" t="s">
        <v>31</v>
      </c>
      <c r="C65" s="24"/>
      <c r="D65" s="26">
        <f>SUM(D61:D64)</f>
        <v>2040</v>
      </c>
      <c r="E65" s="26">
        <f>SUM(E61:E64)</f>
        <v>1270.41</v>
      </c>
      <c r="F65" s="26">
        <f>SUM(F61:F64)</f>
        <v>1270.41</v>
      </c>
      <c r="G65" s="32"/>
      <c r="H65" s="32"/>
      <c r="I65" s="32"/>
      <c r="J65" s="43">
        <f>SUM(J61:J64)</f>
        <v>97313.406</v>
      </c>
    </row>
    <row r="66" s="16" customFormat="1" ht="17" customHeight="1" spans="1:10">
      <c r="A66" s="31" t="s">
        <v>127</v>
      </c>
      <c r="B66" s="31" t="s">
        <v>128</v>
      </c>
      <c r="C66" s="31" t="s">
        <v>129</v>
      </c>
      <c r="D66" s="34">
        <v>500</v>
      </c>
      <c r="E66" s="34">
        <v>424.89</v>
      </c>
      <c r="F66" s="34">
        <v>424.89</v>
      </c>
      <c r="G66" s="32"/>
      <c r="H66" s="32"/>
      <c r="I66" s="32">
        <v>76.6</v>
      </c>
      <c r="J66" s="45">
        <f>+F66*I66</f>
        <v>32546.574</v>
      </c>
    </row>
    <row r="67" s="16" customFormat="1" ht="17" customHeight="1" spans="1:10">
      <c r="A67" s="24" t="s">
        <v>127</v>
      </c>
      <c r="B67" s="24" t="s">
        <v>31</v>
      </c>
      <c r="C67" s="31"/>
      <c r="D67" s="26">
        <v>500</v>
      </c>
      <c r="E67" s="26">
        <v>424.89</v>
      </c>
      <c r="F67" s="26">
        <v>424.89</v>
      </c>
      <c r="G67" s="32"/>
      <c r="H67" s="32"/>
      <c r="I67" s="32"/>
      <c r="J67" s="43">
        <f>SUM(J66:J66)</f>
        <v>32546.574</v>
      </c>
    </row>
    <row r="68" s="16" customFormat="1" ht="17" customHeight="1" spans="1:10">
      <c r="A68" s="31" t="s">
        <v>130</v>
      </c>
      <c r="B68" s="31" t="s">
        <v>131</v>
      </c>
      <c r="C68" s="31" t="s">
        <v>132</v>
      </c>
      <c r="D68" s="34">
        <v>200</v>
      </c>
      <c r="E68" s="34">
        <v>145.06</v>
      </c>
      <c r="F68" s="34">
        <v>145</v>
      </c>
      <c r="G68" s="26"/>
      <c r="H68" s="26"/>
      <c r="I68" s="32">
        <v>76.6</v>
      </c>
      <c r="J68" s="45">
        <f>+F68*I68</f>
        <v>11107</v>
      </c>
    </row>
    <row r="69" s="16" customFormat="1" ht="17" customHeight="1" spans="1:10">
      <c r="A69" s="24" t="s">
        <v>130</v>
      </c>
      <c r="B69" s="24" t="s">
        <v>31</v>
      </c>
      <c r="C69" s="31"/>
      <c r="D69" s="26">
        <v>200</v>
      </c>
      <c r="E69" s="26">
        <v>145.06</v>
      </c>
      <c r="F69" s="26">
        <v>145</v>
      </c>
      <c r="G69" s="26"/>
      <c r="H69" s="26"/>
      <c r="I69" s="32"/>
      <c r="J69" s="43">
        <f>SUM(J68:J68)</f>
        <v>11107</v>
      </c>
    </row>
    <row r="70" s="16" customFormat="1" ht="17" customHeight="1" spans="1:10">
      <c r="A70" s="31" t="s">
        <v>133</v>
      </c>
      <c r="B70" s="31" t="s">
        <v>134</v>
      </c>
      <c r="C70" s="31" t="s">
        <v>135</v>
      </c>
      <c r="D70" s="32">
        <v>200</v>
      </c>
      <c r="E70" s="32">
        <v>132</v>
      </c>
      <c r="F70" s="32">
        <v>132</v>
      </c>
      <c r="G70" s="26"/>
      <c r="H70" s="26"/>
      <c r="I70" s="32">
        <v>76.6</v>
      </c>
      <c r="J70" s="45">
        <f>+F70*I70</f>
        <v>10111.2</v>
      </c>
    </row>
    <row r="71" s="16" customFormat="1" ht="17" customHeight="1" spans="1:10">
      <c r="A71" s="24" t="s">
        <v>133</v>
      </c>
      <c r="B71" s="24" t="s">
        <v>31</v>
      </c>
      <c r="C71" s="31"/>
      <c r="D71" s="26">
        <v>200</v>
      </c>
      <c r="E71" s="26">
        <f>SUM(E70)</f>
        <v>132</v>
      </c>
      <c r="F71" s="26">
        <f>SUM(F70)</f>
        <v>132</v>
      </c>
      <c r="G71" s="26"/>
      <c r="H71" s="26"/>
      <c r="I71" s="32"/>
      <c r="J71" s="43">
        <f>SUM(J70:J70)</f>
        <v>10111.2</v>
      </c>
    </row>
    <row r="72" s="16" customFormat="1" ht="17" customHeight="1" spans="1:10">
      <c r="A72" s="31" t="s">
        <v>136</v>
      </c>
      <c r="B72" s="31" t="s">
        <v>137</v>
      </c>
      <c r="C72" s="31" t="s">
        <v>138</v>
      </c>
      <c r="D72" s="32">
        <v>330</v>
      </c>
      <c r="E72" s="32">
        <v>270</v>
      </c>
      <c r="F72" s="32">
        <v>270</v>
      </c>
      <c r="G72" s="32"/>
      <c r="H72" s="32"/>
      <c r="I72" s="32">
        <v>76.6</v>
      </c>
      <c r="J72" s="45">
        <f t="shared" ref="J72:J75" si="7">+F72*I72</f>
        <v>20682</v>
      </c>
    </row>
    <row r="73" s="16" customFormat="1" ht="17" customHeight="1" spans="1:10">
      <c r="A73" s="31" t="s">
        <v>136</v>
      </c>
      <c r="B73" s="31" t="s">
        <v>139</v>
      </c>
      <c r="C73" s="31" t="s">
        <v>140</v>
      </c>
      <c r="D73" s="32">
        <v>320</v>
      </c>
      <c r="E73" s="32">
        <v>230.8</v>
      </c>
      <c r="F73" s="32">
        <v>230.8</v>
      </c>
      <c r="G73" s="32"/>
      <c r="H73" s="32"/>
      <c r="I73" s="32">
        <v>76.6</v>
      </c>
      <c r="J73" s="45">
        <f t="shared" si="7"/>
        <v>17679.28</v>
      </c>
    </row>
    <row r="74" s="16" customFormat="1" ht="17" customHeight="1" spans="1:10">
      <c r="A74" s="31" t="s">
        <v>136</v>
      </c>
      <c r="B74" s="31" t="s">
        <v>141</v>
      </c>
      <c r="C74" s="31" t="s">
        <v>142</v>
      </c>
      <c r="D74" s="32">
        <v>200</v>
      </c>
      <c r="E74" s="32">
        <v>150.42</v>
      </c>
      <c r="F74" s="32">
        <v>150.42</v>
      </c>
      <c r="G74" s="32"/>
      <c r="H74" s="32"/>
      <c r="I74" s="32">
        <v>76.6</v>
      </c>
      <c r="J74" s="45">
        <f t="shared" si="7"/>
        <v>11522.172</v>
      </c>
    </row>
    <row r="75" s="16" customFormat="1" ht="17" customHeight="1" spans="1:10">
      <c r="A75" s="31" t="s">
        <v>136</v>
      </c>
      <c r="B75" s="31" t="s">
        <v>143</v>
      </c>
      <c r="C75" s="31" t="s">
        <v>144</v>
      </c>
      <c r="D75" s="32">
        <v>150</v>
      </c>
      <c r="E75" s="32">
        <v>152.3</v>
      </c>
      <c r="F75" s="32">
        <v>152.3</v>
      </c>
      <c r="G75" s="32"/>
      <c r="H75" s="32"/>
      <c r="I75" s="32">
        <v>76.6</v>
      </c>
      <c r="J75" s="45">
        <f t="shared" si="7"/>
        <v>11666.18</v>
      </c>
    </row>
    <row r="76" s="16" customFormat="1" ht="17" customHeight="1" spans="1:10">
      <c r="A76" s="24" t="s">
        <v>136</v>
      </c>
      <c r="B76" s="24" t="s">
        <v>31</v>
      </c>
      <c r="C76" s="31"/>
      <c r="D76" s="26">
        <f>SUM(D72:D75)</f>
        <v>1000</v>
      </c>
      <c r="E76" s="26">
        <f>SUM(E72:E75)</f>
        <v>803.52</v>
      </c>
      <c r="F76" s="26">
        <f>SUM(F72:F75)</f>
        <v>803.52</v>
      </c>
      <c r="G76" s="26"/>
      <c r="H76" s="26"/>
      <c r="I76" s="32"/>
      <c r="J76" s="43">
        <f>SUM(J72:J75)</f>
        <v>61549.632</v>
      </c>
    </row>
    <row r="77" s="16" customFormat="1" ht="17" customHeight="1" spans="1:10">
      <c r="A77" s="31" t="s">
        <v>145</v>
      </c>
      <c r="B77" s="31" t="s">
        <v>146</v>
      </c>
      <c r="C77" s="31" t="s">
        <v>147</v>
      </c>
      <c r="D77" s="32">
        <v>710</v>
      </c>
      <c r="E77" s="32">
        <v>692.79</v>
      </c>
      <c r="F77" s="32">
        <v>664.89</v>
      </c>
      <c r="G77" s="26"/>
      <c r="H77" s="26"/>
      <c r="I77" s="32">
        <v>76.6</v>
      </c>
      <c r="J77" s="45">
        <f t="shared" ref="J77:J89" si="8">+F77*I77</f>
        <v>50930.574</v>
      </c>
    </row>
    <row r="78" s="16" customFormat="1" ht="17" customHeight="1" spans="1:10">
      <c r="A78" s="31" t="s">
        <v>145</v>
      </c>
      <c r="B78" s="31" t="s">
        <v>148</v>
      </c>
      <c r="C78" s="31" t="s">
        <v>149</v>
      </c>
      <c r="D78" s="32">
        <v>550</v>
      </c>
      <c r="E78" s="32">
        <v>594.21</v>
      </c>
      <c r="F78" s="32">
        <v>552.14</v>
      </c>
      <c r="G78" s="26"/>
      <c r="H78" s="26"/>
      <c r="I78" s="32">
        <v>76.6</v>
      </c>
      <c r="J78" s="45">
        <f t="shared" si="8"/>
        <v>42293.924</v>
      </c>
    </row>
    <row r="79" s="16" customFormat="1" ht="17" customHeight="1" spans="1:10">
      <c r="A79" s="31" t="s">
        <v>145</v>
      </c>
      <c r="B79" s="31" t="s">
        <v>150</v>
      </c>
      <c r="C79" s="31" t="s">
        <v>151</v>
      </c>
      <c r="D79" s="32">
        <v>240</v>
      </c>
      <c r="E79" s="32">
        <v>243.27</v>
      </c>
      <c r="F79" s="32">
        <v>230</v>
      </c>
      <c r="G79" s="26"/>
      <c r="H79" s="26"/>
      <c r="I79" s="32">
        <v>76.6</v>
      </c>
      <c r="J79" s="45">
        <f t="shared" si="8"/>
        <v>17618</v>
      </c>
    </row>
    <row r="80" s="16" customFormat="1" ht="17" customHeight="1" spans="1:10">
      <c r="A80" s="31" t="s">
        <v>145</v>
      </c>
      <c r="B80" s="31" t="s">
        <v>152</v>
      </c>
      <c r="C80" s="31" t="s">
        <v>153</v>
      </c>
      <c r="D80" s="32">
        <v>150</v>
      </c>
      <c r="E80" s="32">
        <v>151.73</v>
      </c>
      <c r="F80" s="32">
        <v>130.03</v>
      </c>
      <c r="G80" s="26"/>
      <c r="H80" s="26"/>
      <c r="I80" s="32">
        <v>76.6</v>
      </c>
      <c r="J80" s="45">
        <f t="shared" si="8"/>
        <v>9960.298</v>
      </c>
    </row>
    <row r="81" s="16" customFormat="1" ht="17" customHeight="1" spans="1:10">
      <c r="A81" s="31" t="s">
        <v>145</v>
      </c>
      <c r="B81" s="31" t="s">
        <v>154</v>
      </c>
      <c r="C81" s="31" t="s">
        <v>155</v>
      </c>
      <c r="D81" s="32">
        <v>200</v>
      </c>
      <c r="E81" s="32">
        <v>196.92</v>
      </c>
      <c r="F81" s="32">
        <v>180.23</v>
      </c>
      <c r="G81" s="26"/>
      <c r="H81" s="26"/>
      <c r="I81" s="32">
        <v>76.6</v>
      </c>
      <c r="J81" s="45">
        <f t="shared" si="8"/>
        <v>13805.618</v>
      </c>
    </row>
    <row r="82" s="16" customFormat="1" ht="17" customHeight="1" spans="1:10">
      <c r="A82" s="31" t="s">
        <v>145</v>
      </c>
      <c r="B82" s="31" t="s">
        <v>156</v>
      </c>
      <c r="C82" s="31" t="s">
        <v>157</v>
      </c>
      <c r="D82" s="32">
        <v>200</v>
      </c>
      <c r="E82" s="32">
        <v>167.15</v>
      </c>
      <c r="F82" s="32">
        <v>167.15</v>
      </c>
      <c r="G82" s="26"/>
      <c r="H82" s="26"/>
      <c r="I82" s="32">
        <v>76.6</v>
      </c>
      <c r="J82" s="45">
        <f t="shared" si="8"/>
        <v>12803.69</v>
      </c>
    </row>
    <row r="83" s="16" customFormat="1" ht="17" customHeight="1" spans="1:10">
      <c r="A83" s="31" t="s">
        <v>145</v>
      </c>
      <c r="B83" s="31" t="s">
        <v>158</v>
      </c>
      <c r="C83" s="31" t="s">
        <v>159</v>
      </c>
      <c r="D83" s="32">
        <v>300</v>
      </c>
      <c r="E83" s="32">
        <v>295.83</v>
      </c>
      <c r="F83" s="32">
        <v>280.2</v>
      </c>
      <c r="G83" s="26"/>
      <c r="H83" s="26"/>
      <c r="I83" s="32">
        <v>76.6</v>
      </c>
      <c r="J83" s="45">
        <f t="shared" si="8"/>
        <v>21463.32</v>
      </c>
    </row>
    <row r="84" s="16" customFormat="1" ht="17" customHeight="1" spans="1:10">
      <c r="A84" s="31" t="s">
        <v>145</v>
      </c>
      <c r="B84" s="31" t="s">
        <v>160</v>
      </c>
      <c r="C84" s="31" t="s">
        <v>161</v>
      </c>
      <c r="D84" s="32">
        <v>100</v>
      </c>
      <c r="E84" s="32">
        <v>105.96</v>
      </c>
      <c r="F84" s="32">
        <v>103</v>
      </c>
      <c r="G84" s="26"/>
      <c r="H84" s="26"/>
      <c r="I84" s="32">
        <v>76.6</v>
      </c>
      <c r="J84" s="45">
        <f t="shared" si="8"/>
        <v>7889.8</v>
      </c>
    </row>
    <row r="85" s="16" customFormat="1" ht="17" customHeight="1" spans="1:10">
      <c r="A85" s="31" t="s">
        <v>145</v>
      </c>
      <c r="B85" s="31" t="s">
        <v>162</v>
      </c>
      <c r="C85" s="31" t="s">
        <v>163</v>
      </c>
      <c r="D85" s="32">
        <v>200</v>
      </c>
      <c r="E85" s="32">
        <v>218.51</v>
      </c>
      <c r="F85" s="32">
        <v>201.35</v>
      </c>
      <c r="G85" s="26"/>
      <c r="H85" s="26"/>
      <c r="I85" s="32">
        <v>76.6</v>
      </c>
      <c r="J85" s="45">
        <f t="shared" si="8"/>
        <v>15423.41</v>
      </c>
    </row>
    <row r="86" s="16" customFormat="1" ht="17" customHeight="1" spans="1:10">
      <c r="A86" s="31" t="s">
        <v>145</v>
      </c>
      <c r="B86" s="31" t="s">
        <v>164</v>
      </c>
      <c r="C86" s="31" t="s">
        <v>165</v>
      </c>
      <c r="D86" s="32">
        <v>200</v>
      </c>
      <c r="E86" s="32">
        <v>162.59</v>
      </c>
      <c r="F86" s="32">
        <v>153.11</v>
      </c>
      <c r="G86" s="26"/>
      <c r="H86" s="26"/>
      <c r="I86" s="32">
        <v>76.6</v>
      </c>
      <c r="J86" s="45">
        <f t="shared" si="8"/>
        <v>11728.226</v>
      </c>
    </row>
    <row r="87" s="16" customFormat="1" ht="17" customHeight="1" spans="1:10">
      <c r="A87" s="31" t="s">
        <v>145</v>
      </c>
      <c r="B87" s="31" t="s">
        <v>166</v>
      </c>
      <c r="C87" s="31" t="s">
        <v>167</v>
      </c>
      <c r="D87" s="32">
        <v>100</v>
      </c>
      <c r="E87" s="32">
        <v>101.32</v>
      </c>
      <c r="F87" s="32">
        <v>101.32</v>
      </c>
      <c r="G87" s="26"/>
      <c r="H87" s="26"/>
      <c r="I87" s="32">
        <v>76.6</v>
      </c>
      <c r="J87" s="45">
        <f t="shared" si="8"/>
        <v>7761.112</v>
      </c>
    </row>
    <row r="88" s="16" customFormat="1" ht="17" customHeight="1" spans="1:10">
      <c r="A88" s="31" t="s">
        <v>145</v>
      </c>
      <c r="B88" s="31" t="s">
        <v>168</v>
      </c>
      <c r="C88" s="31" t="s">
        <v>169</v>
      </c>
      <c r="D88" s="32">
        <v>100</v>
      </c>
      <c r="E88" s="32">
        <v>103.58</v>
      </c>
      <c r="F88" s="32">
        <v>100.58</v>
      </c>
      <c r="G88" s="26"/>
      <c r="H88" s="26"/>
      <c r="I88" s="32">
        <v>76.6</v>
      </c>
      <c r="J88" s="45">
        <f t="shared" si="8"/>
        <v>7704.428</v>
      </c>
    </row>
    <row r="89" s="16" customFormat="1" ht="17" customHeight="1" spans="1:10">
      <c r="A89" s="31" t="s">
        <v>145</v>
      </c>
      <c r="B89" s="31" t="s">
        <v>170</v>
      </c>
      <c r="C89" s="31" t="s">
        <v>171</v>
      </c>
      <c r="D89" s="32">
        <v>100</v>
      </c>
      <c r="E89" s="32">
        <v>115.8</v>
      </c>
      <c r="F89" s="32">
        <v>112.76</v>
      </c>
      <c r="G89" s="26"/>
      <c r="H89" s="26"/>
      <c r="I89" s="32">
        <v>76.6</v>
      </c>
      <c r="J89" s="45">
        <f t="shared" si="8"/>
        <v>8637.416</v>
      </c>
    </row>
    <row r="90" s="16" customFormat="1" ht="17" customHeight="1" spans="1:10">
      <c r="A90" s="24" t="s">
        <v>145</v>
      </c>
      <c r="B90" s="24" t="s">
        <v>31</v>
      </c>
      <c r="C90" s="31"/>
      <c r="D90" s="26">
        <f>SUM(D77:D89)</f>
        <v>3150</v>
      </c>
      <c r="E90" s="26">
        <f>SUM(E77:E89)</f>
        <v>3149.66</v>
      </c>
      <c r="F90" s="26">
        <f>SUM(F77:F89)</f>
        <v>2976.76</v>
      </c>
      <c r="G90" s="26"/>
      <c r="H90" s="26"/>
      <c r="I90" s="32"/>
      <c r="J90" s="43">
        <f>SUM(J77:J89)</f>
        <v>228019.816</v>
      </c>
    </row>
    <row r="91" s="16" customFormat="1" ht="17" customHeight="1" spans="1:10">
      <c r="A91" s="31" t="s">
        <v>172</v>
      </c>
      <c r="B91" s="46" t="s">
        <v>173</v>
      </c>
      <c r="C91" s="46" t="s">
        <v>173</v>
      </c>
      <c r="D91" s="32">
        <v>1680</v>
      </c>
      <c r="E91" s="32">
        <v>600</v>
      </c>
      <c r="F91" s="32">
        <v>554.8</v>
      </c>
      <c r="G91" s="32"/>
      <c r="H91" s="32"/>
      <c r="I91" s="32">
        <v>76.6</v>
      </c>
      <c r="J91" s="45">
        <f>+F91*I91</f>
        <v>42497.68</v>
      </c>
    </row>
    <row r="92" s="16" customFormat="1" ht="17" customHeight="1" spans="1:10">
      <c r="A92" s="31" t="s">
        <v>172</v>
      </c>
      <c r="B92" s="46" t="s">
        <v>174</v>
      </c>
      <c r="C92" s="46" t="s">
        <v>175</v>
      </c>
      <c r="D92" s="32">
        <v>200</v>
      </c>
      <c r="E92" s="32">
        <v>150</v>
      </c>
      <c r="F92" s="32">
        <v>150</v>
      </c>
      <c r="G92" s="32"/>
      <c r="H92" s="32"/>
      <c r="I92" s="32">
        <v>76.6</v>
      </c>
      <c r="J92" s="45">
        <f>+F92*I92</f>
        <v>11490</v>
      </c>
    </row>
    <row r="93" s="16" customFormat="1" ht="17" customHeight="1" spans="1:10">
      <c r="A93" s="31" t="s">
        <v>172</v>
      </c>
      <c r="B93" s="46" t="s">
        <v>176</v>
      </c>
      <c r="C93" s="46" t="s">
        <v>177</v>
      </c>
      <c r="D93" s="32">
        <v>750</v>
      </c>
      <c r="E93" s="32">
        <v>123.4</v>
      </c>
      <c r="F93" s="32">
        <v>118.5</v>
      </c>
      <c r="G93" s="32"/>
      <c r="H93" s="32"/>
      <c r="I93" s="32">
        <v>76.6</v>
      </c>
      <c r="J93" s="45">
        <f t="shared" ref="J93:J101" si="9">+F93*I93</f>
        <v>9077.1</v>
      </c>
    </row>
    <row r="94" s="16" customFormat="1" ht="17" customHeight="1" spans="1:10">
      <c r="A94" s="31" t="s">
        <v>172</v>
      </c>
      <c r="B94" s="46" t="s">
        <v>178</v>
      </c>
      <c r="C94" s="46" t="s">
        <v>179</v>
      </c>
      <c r="D94" s="32">
        <v>320</v>
      </c>
      <c r="E94" s="32">
        <v>300</v>
      </c>
      <c r="F94" s="32">
        <v>285</v>
      </c>
      <c r="G94" s="32"/>
      <c r="H94" s="32"/>
      <c r="I94" s="32">
        <v>76.6</v>
      </c>
      <c r="J94" s="45">
        <f t="shared" si="9"/>
        <v>21831</v>
      </c>
    </row>
    <row r="95" s="16" customFormat="1" ht="17" customHeight="1" spans="1:10">
      <c r="A95" s="31" t="s">
        <v>172</v>
      </c>
      <c r="B95" s="46" t="s">
        <v>180</v>
      </c>
      <c r="C95" s="46" t="s">
        <v>181</v>
      </c>
      <c r="D95" s="32">
        <v>550</v>
      </c>
      <c r="E95" s="32">
        <v>119.09</v>
      </c>
      <c r="F95" s="32">
        <v>108</v>
      </c>
      <c r="G95" s="32"/>
      <c r="H95" s="32"/>
      <c r="I95" s="32">
        <v>76.6</v>
      </c>
      <c r="J95" s="45">
        <f t="shared" si="9"/>
        <v>8272.8</v>
      </c>
    </row>
    <row r="96" s="16" customFormat="1" ht="17" customHeight="1" spans="1:10">
      <c r="A96" s="31" t="s">
        <v>172</v>
      </c>
      <c r="B96" s="46" t="s">
        <v>182</v>
      </c>
      <c r="C96" s="46" t="s">
        <v>183</v>
      </c>
      <c r="D96" s="32">
        <v>450</v>
      </c>
      <c r="E96" s="32">
        <v>215.4</v>
      </c>
      <c r="F96" s="32">
        <v>202</v>
      </c>
      <c r="G96" s="32"/>
      <c r="H96" s="32"/>
      <c r="I96" s="32">
        <v>76.6</v>
      </c>
      <c r="J96" s="45">
        <f t="shared" si="9"/>
        <v>15473.2</v>
      </c>
    </row>
    <row r="97" s="16" customFormat="1" ht="17" customHeight="1" spans="1:10">
      <c r="A97" s="31" t="s">
        <v>172</v>
      </c>
      <c r="B97" s="46" t="s">
        <v>184</v>
      </c>
      <c r="C97" s="46" t="s">
        <v>185</v>
      </c>
      <c r="D97" s="32">
        <v>400</v>
      </c>
      <c r="E97" s="32">
        <v>106</v>
      </c>
      <c r="F97" s="32">
        <v>106</v>
      </c>
      <c r="G97" s="26"/>
      <c r="H97" s="26"/>
      <c r="I97" s="32">
        <v>76.6</v>
      </c>
      <c r="J97" s="45">
        <f t="shared" si="9"/>
        <v>8119.6</v>
      </c>
    </row>
    <row r="98" s="16" customFormat="1" ht="17" customHeight="1" spans="1:10">
      <c r="A98" s="31" t="s">
        <v>172</v>
      </c>
      <c r="B98" s="46" t="s">
        <v>186</v>
      </c>
      <c r="C98" s="46" t="s">
        <v>187</v>
      </c>
      <c r="D98" s="32">
        <v>200</v>
      </c>
      <c r="E98" s="32">
        <v>150</v>
      </c>
      <c r="F98" s="32">
        <v>150</v>
      </c>
      <c r="G98" s="26"/>
      <c r="H98" s="26"/>
      <c r="I98" s="32">
        <v>76.6</v>
      </c>
      <c r="J98" s="45">
        <f t="shared" si="9"/>
        <v>11490</v>
      </c>
    </row>
    <row r="99" s="16" customFormat="1" ht="17" customHeight="1" spans="1:10">
      <c r="A99" s="31" t="s">
        <v>172</v>
      </c>
      <c r="B99" s="46" t="s">
        <v>188</v>
      </c>
      <c r="C99" s="46" t="s">
        <v>188</v>
      </c>
      <c r="D99" s="32">
        <v>1170</v>
      </c>
      <c r="E99" s="32">
        <v>1132.12</v>
      </c>
      <c r="F99" s="32">
        <v>1053</v>
      </c>
      <c r="G99" s="26"/>
      <c r="H99" s="26"/>
      <c r="I99" s="32">
        <v>76.6</v>
      </c>
      <c r="J99" s="45">
        <f t="shared" si="9"/>
        <v>80659.8</v>
      </c>
    </row>
    <row r="100" s="16" customFormat="1" ht="17" customHeight="1" spans="1:10">
      <c r="A100" s="31" t="s">
        <v>172</v>
      </c>
      <c r="B100" s="46" t="s">
        <v>189</v>
      </c>
      <c r="C100" s="46" t="s">
        <v>190</v>
      </c>
      <c r="D100" s="32">
        <v>200</v>
      </c>
      <c r="E100" s="32">
        <v>150.3</v>
      </c>
      <c r="F100" s="32">
        <v>138</v>
      </c>
      <c r="G100" s="26"/>
      <c r="H100" s="26"/>
      <c r="I100" s="32">
        <v>76.6</v>
      </c>
      <c r="J100" s="45">
        <f t="shared" si="9"/>
        <v>10570.8</v>
      </c>
    </row>
    <row r="101" s="16" customFormat="1" ht="17" customHeight="1" spans="1:10">
      <c r="A101" s="31" t="s">
        <v>172</v>
      </c>
      <c r="B101" s="46" t="s">
        <v>191</v>
      </c>
      <c r="C101" s="46" t="s">
        <v>192</v>
      </c>
      <c r="D101" s="32">
        <v>1050</v>
      </c>
      <c r="E101" s="32">
        <v>217.32</v>
      </c>
      <c r="F101" s="32">
        <v>210.8</v>
      </c>
      <c r="G101" s="26"/>
      <c r="H101" s="26"/>
      <c r="I101" s="32">
        <v>76.6</v>
      </c>
      <c r="J101" s="45">
        <f t="shared" si="9"/>
        <v>16147.28</v>
      </c>
    </row>
    <row r="102" s="16" customFormat="1" ht="17" customHeight="1" spans="1:10">
      <c r="A102" s="24" t="s">
        <v>172</v>
      </c>
      <c r="B102" s="24" t="s">
        <v>31</v>
      </c>
      <c r="C102" s="24"/>
      <c r="D102" s="26">
        <f>SUM(D91:D101)</f>
        <v>6970</v>
      </c>
      <c r="E102" s="26">
        <f>SUM(E91:E101)</f>
        <v>3263.63</v>
      </c>
      <c r="F102" s="26">
        <f>SUM(F91:F101)</f>
        <v>3076.1</v>
      </c>
      <c r="G102" s="26"/>
      <c r="H102" s="26"/>
      <c r="I102" s="32"/>
      <c r="J102" s="43">
        <f>SUM(J91:J101)</f>
        <v>235629.26</v>
      </c>
    </row>
    <row r="103" s="16" customFormat="1" ht="17" customHeight="1" spans="1:10">
      <c r="A103" s="31" t="s">
        <v>193</v>
      </c>
      <c r="B103" s="31" t="s">
        <v>194</v>
      </c>
      <c r="C103" s="31" t="s">
        <v>195</v>
      </c>
      <c r="D103" s="32">
        <v>100</v>
      </c>
      <c r="E103" s="32">
        <v>102.5</v>
      </c>
      <c r="F103" s="32">
        <v>102.5</v>
      </c>
      <c r="G103" s="32"/>
      <c r="H103" s="32"/>
      <c r="I103" s="32">
        <v>76.6</v>
      </c>
      <c r="J103" s="45">
        <f t="shared" ref="J103:J109" si="10">+F103*I103</f>
        <v>7851.5</v>
      </c>
    </row>
    <row r="104" s="16" customFormat="1" ht="17" customHeight="1" spans="1:10">
      <c r="A104" s="31" t="s">
        <v>193</v>
      </c>
      <c r="B104" s="31" t="s">
        <v>196</v>
      </c>
      <c r="C104" s="31" t="s">
        <v>197</v>
      </c>
      <c r="D104" s="32">
        <v>100</v>
      </c>
      <c r="E104" s="32">
        <v>102.24</v>
      </c>
      <c r="F104" s="32">
        <v>102.24</v>
      </c>
      <c r="G104" s="32"/>
      <c r="H104" s="32"/>
      <c r="I104" s="32">
        <v>76.6</v>
      </c>
      <c r="J104" s="45">
        <f t="shared" si="10"/>
        <v>7831.584</v>
      </c>
    </row>
    <row r="105" s="16" customFormat="1" ht="17" customHeight="1" spans="1:10">
      <c r="A105" s="31" t="s">
        <v>193</v>
      </c>
      <c r="B105" s="31" t="s">
        <v>198</v>
      </c>
      <c r="C105" s="31" t="s">
        <v>199</v>
      </c>
      <c r="D105" s="32">
        <v>640</v>
      </c>
      <c r="E105" s="32">
        <v>483.4</v>
      </c>
      <c r="F105" s="32">
        <v>483.4</v>
      </c>
      <c r="G105" s="32"/>
      <c r="H105" s="32"/>
      <c r="I105" s="32">
        <v>76.6</v>
      </c>
      <c r="J105" s="45">
        <f t="shared" si="10"/>
        <v>37028.44</v>
      </c>
    </row>
    <row r="106" s="16" customFormat="1" ht="17" customHeight="1" spans="1:10">
      <c r="A106" s="31" t="s">
        <v>193</v>
      </c>
      <c r="B106" s="31" t="s">
        <v>200</v>
      </c>
      <c r="C106" s="31" t="s">
        <v>200</v>
      </c>
      <c r="D106" s="32">
        <v>160</v>
      </c>
      <c r="E106" s="32">
        <v>160</v>
      </c>
      <c r="F106" s="32">
        <v>160</v>
      </c>
      <c r="G106" s="26"/>
      <c r="H106" s="26"/>
      <c r="I106" s="32">
        <v>76.6</v>
      </c>
      <c r="J106" s="45">
        <f t="shared" si="10"/>
        <v>12256</v>
      </c>
    </row>
    <row r="107" s="16" customFormat="1" ht="17" customHeight="1" spans="1:10">
      <c r="A107" s="31" t="s">
        <v>193</v>
      </c>
      <c r="B107" s="31" t="s">
        <v>201</v>
      </c>
      <c r="C107" s="31" t="s">
        <v>202</v>
      </c>
      <c r="D107" s="32">
        <v>100</v>
      </c>
      <c r="E107" s="32">
        <v>100.92</v>
      </c>
      <c r="F107" s="32">
        <v>100.92</v>
      </c>
      <c r="G107" s="26"/>
      <c r="H107" s="26"/>
      <c r="I107" s="32">
        <v>76.6</v>
      </c>
      <c r="J107" s="45">
        <f t="shared" si="10"/>
        <v>7730.472</v>
      </c>
    </row>
    <row r="108" s="16" customFormat="1" ht="17" customHeight="1" spans="1:10">
      <c r="A108" s="31" t="s">
        <v>193</v>
      </c>
      <c r="B108" s="31" t="s">
        <v>203</v>
      </c>
      <c r="C108" s="31" t="s">
        <v>204</v>
      </c>
      <c r="D108" s="32">
        <v>180</v>
      </c>
      <c r="E108" s="32">
        <v>180</v>
      </c>
      <c r="F108" s="32">
        <v>180</v>
      </c>
      <c r="G108" s="26"/>
      <c r="H108" s="26"/>
      <c r="I108" s="32">
        <v>76.6</v>
      </c>
      <c r="J108" s="45">
        <f t="shared" si="10"/>
        <v>13788</v>
      </c>
    </row>
    <row r="109" s="16" customFormat="1" ht="17" customHeight="1" spans="1:10">
      <c r="A109" s="31" t="s">
        <v>193</v>
      </c>
      <c r="B109" s="31" t="s">
        <v>205</v>
      </c>
      <c r="C109" s="31" t="s">
        <v>206</v>
      </c>
      <c r="D109" s="32">
        <v>320</v>
      </c>
      <c r="E109" s="32">
        <v>278</v>
      </c>
      <c r="F109" s="32">
        <v>278</v>
      </c>
      <c r="G109" s="26"/>
      <c r="H109" s="26"/>
      <c r="I109" s="32">
        <v>76.6</v>
      </c>
      <c r="J109" s="45">
        <f t="shared" si="10"/>
        <v>21294.8</v>
      </c>
    </row>
    <row r="110" s="16" customFormat="1" ht="17" customHeight="1" spans="1:10">
      <c r="A110" s="24" t="s">
        <v>193</v>
      </c>
      <c r="B110" s="24" t="s">
        <v>31</v>
      </c>
      <c r="C110" s="24"/>
      <c r="D110" s="26">
        <f>SUM(D103:D109)</f>
        <v>1600</v>
      </c>
      <c r="E110" s="26">
        <f>SUM(E103:E109)</f>
        <v>1407.06</v>
      </c>
      <c r="F110" s="26">
        <f>SUM(F103:F109)</f>
        <v>1407.06</v>
      </c>
      <c r="G110" s="26"/>
      <c r="H110" s="26"/>
      <c r="I110" s="32"/>
      <c r="J110" s="43">
        <f>SUM(J103:J109)</f>
        <v>107780.796</v>
      </c>
    </row>
    <row r="111" s="16" customFormat="1" ht="17" customHeight="1" spans="1:10">
      <c r="A111" s="47" t="s">
        <v>207</v>
      </c>
      <c r="B111" s="31" t="s">
        <v>208</v>
      </c>
      <c r="C111" s="31" t="s">
        <v>209</v>
      </c>
      <c r="D111" s="32">
        <v>410</v>
      </c>
      <c r="E111" s="32">
        <v>380</v>
      </c>
      <c r="F111" s="32">
        <v>280</v>
      </c>
      <c r="G111" s="32"/>
      <c r="H111" s="32"/>
      <c r="I111" s="32">
        <v>76.6</v>
      </c>
      <c r="J111" s="45">
        <f t="shared" ref="J111:J116" si="11">+F111*I111</f>
        <v>21448</v>
      </c>
    </row>
    <row r="112" s="16" customFormat="1" ht="17" customHeight="1" spans="1:10">
      <c r="A112" s="47" t="s">
        <v>207</v>
      </c>
      <c r="B112" s="31" t="s">
        <v>210</v>
      </c>
      <c r="C112" s="31" t="s">
        <v>211</v>
      </c>
      <c r="D112" s="32">
        <v>150</v>
      </c>
      <c r="E112" s="32">
        <v>130</v>
      </c>
      <c r="F112" s="32">
        <v>120</v>
      </c>
      <c r="G112" s="32"/>
      <c r="H112" s="32"/>
      <c r="I112" s="32">
        <v>76.6</v>
      </c>
      <c r="J112" s="45">
        <f t="shared" si="11"/>
        <v>9192</v>
      </c>
    </row>
    <row r="113" s="16" customFormat="1" ht="17" customHeight="1" spans="1:10">
      <c r="A113" s="47" t="s">
        <v>207</v>
      </c>
      <c r="B113" s="31" t="s">
        <v>212</v>
      </c>
      <c r="C113" s="31" t="s">
        <v>213</v>
      </c>
      <c r="D113" s="32">
        <v>150</v>
      </c>
      <c r="E113" s="32">
        <v>150</v>
      </c>
      <c r="F113" s="32">
        <v>110</v>
      </c>
      <c r="G113" s="26"/>
      <c r="H113" s="26"/>
      <c r="I113" s="32">
        <v>76.6</v>
      </c>
      <c r="J113" s="45">
        <f t="shared" si="11"/>
        <v>8426</v>
      </c>
    </row>
    <row r="114" s="16" customFormat="1" ht="17" customHeight="1" spans="1:10">
      <c r="A114" s="47" t="s">
        <v>207</v>
      </c>
      <c r="B114" s="31" t="s">
        <v>214</v>
      </c>
      <c r="C114" s="31" t="s">
        <v>215</v>
      </c>
      <c r="D114" s="32">
        <v>150</v>
      </c>
      <c r="E114" s="32">
        <v>140</v>
      </c>
      <c r="F114" s="32">
        <v>120</v>
      </c>
      <c r="G114" s="26"/>
      <c r="H114" s="26"/>
      <c r="I114" s="32">
        <v>76.6</v>
      </c>
      <c r="J114" s="45">
        <f t="shared" si="11"/>
        <v>9192</v>
      </c>
    </row>
    <row r="115" s="16" customFormat="1" ht="17" customHeight="1" spans="1:10">
      <c r="A115" s="47" t="s">
        <v>207</v>
      </c>
      <c r="B115" s="31" t="s">
        <v>216</v>
      </c>
      <c r="C115" s="31" t="s">
        <v>217</v>
      </c>
      <c r="D115" s="32">
        <v>400</v>
      </c>
      <c r="E115" s="32">
        <v>360</v>
      </c>
      <c r="F115" s="32">
        <v>260</v>
      </c>
      <c r="G115" s="26"/>
      <c r="H115" s="26"/>
      <c r="I115" s="32">
        <v>76.6</v>
      </c>
      <c r="J115" s="45">
        <f t="shared" si="11"/>
        <v>19916</v>
      </c>
    </row>
    <row r="116" s="16" customFormat="1" ht="17" customHeight="1" spans="1:10">
      <c r="A116" s="47" t="s">
        <v>207</v>
      </c>
      <c r="B116" s="31" t="s">
        <v>218</v>
      </c>
      <c r="C116" s="31" t="s">
        <v>219</v>
      </c>
      <c r="D116" s="32">
        <v>200</v>
      </c>
      <c r="E116" s="32">
        <v>180</v>
      </c>
      <c r="F116" s="32">
        <v>180</v>
      </c>
      <c r="G116" s="26"/>
      <c r="H116" s="26"/>
      <c r="I116" s="32">
        <v>76.6</v>
      </c>
      <c r="J116" s="45">
        <f t="shared" si="11"/>
        <v>13788</v>
      </c>
    </row>
    <row r="117" s="16" customFormat="1" ht="17" customHeight="1" spans="1:10">
      <c r="A117" s="24" t="s">
        <v>207</v>
      </c>
      <c r="B117" s="24" t="s">
        <v>31</v>
      </c>
      <c r="C117" s="24"/>
      <c r="D117" s="26">
        <f t="shared" ref="D117:F117" si="12">SUM(D111:D116)</f>
        <v>1460</v>
      </c>
      <c r="E117" s="26">
        <f t="shared" si="12"/>
        <v>1340</v>
      </c>
      <c r="F117" s="26">
        <f t="shared" si="12"/>
        <v>1070</v>
      </c>
      <c r="G117" s="26"/>
      <c r="H117" s="26"/>
      <c r="I117" s="32"/>
      <c r="J117" s="43">
        <f>SUM(J111:J116)</f>
        <v>81962</v>
      </c>
    </row>
    <row r="118" s="16" customFormat="1" ht="17" customHeight="1" spans="1:10">
      <c r="A118" s="31" t="s">
        <v>220</v>
      </c>
      <c r="B118" s="31" t="s">
        <v>221</v>
      </c>
      <c r="C118" s="31" t="s">
        <v>222</v>
      </c>
      <c r="D118" s="32">
        <v>220</v>
      </c>
      <c r="E118" s="32">
        <v>164.2</v>
      </c>
      <c r="F118" s="32">
        <v>164.2</v>
      </c>
      <c r="G118" s="48"/>
      <c r="H118" s="48"/>
      <c r="I118" s="32">
        <v>76.6</v>
      </c>
      <c r="J118" s="45">
        <f t="shared" ref="J118:J130" si="13">+F118*I118</f>
        <v>12577.72</v>
      </c>
    </row>
    <row r="119" s="16" customFormat="1" ht="17" customHeight="1" spans="1:10">
      <c r="A119" s="31" t="s">
        <v>220</v>
      </c>
      <c r="B119" s="31" t="s">
        <v>223</v>
      </c>
      <c r="C119" s="31" t="s">
        <v>224</v>
      </c>
      <c r="D119" s="32">
        <v>318</v>
      </c>
      <c r="E119" s="32">
        <v>255.2</v>
      </c>
      <c r="F119" s="32">
        <v>255.2</v>
      </c>
      <c r="G119" s="48"/>
      <c r="H119" s="48"/>
      <c r="I119" s="32">
        <v>76.6</v>
      </c>
      <c r="J119" s="45">
        <f t="shared" si="13"/>
        <v>19548.32</v>
      </c>
    </row>
    <row r="120" s="16" customFormat="1" ht="17" customHeight="1" spans="1:10">
      <c r="A120" s="31" t="s">
        <v>220</v>
      </c>
      <c r="B120" s="31" t="s">
        <v>225</v>
      </c>
      <c r="C120" s="31" t="s">
        <v>226</v>
      </c>
      <c r="D120" s="32">
        <v>202</v>
      </c>
      <c r="E120" s="32">
        <v>192.7</v>
      </c>
      <c r="F120" s="32">
        <v>192.7</v>
      </c>
      <c r="G120" s="48"/>
      <c r="H120" s="48"/>
      <c r="I120" s="32">
        <v>76.6</v>
      </c>
      <c r="J120" s="45">
        <f t="shared" si="13"/>
        <v>14760.82</v>
      </c>
    </row>
    <row r="121" s="16" customFormat="1" ht="17" customHeight="1" spans="1:10">
      <c r="A121" s="31" t="s">
        <v>220</v>
      </c>
      <c r="B121" s="31" t="s">
        <v>227</v>
      </c>
      <c r="C121" s="31" t="s">
        <v>228</v>
      </c>
      <c r="D121" s="32">
        <v>381</v>
      </c>
      <c r="E121" s="32">
        <v>294.62</v>
      </c>
      <c r="F121" s="32">
        <v>294.62</v>
      </c>
      <c r="G121" s="48"/>
      <c r="H121" s="48"/>
      <c r="I121" s="32">
        <v>76.6</v>
      </c>
      <c r="J121" s="45">
        <f t="shared" si="13"/>
        <v>22567.892</v>
      </c>
    </row>
    <row r="122" s="16" customFormat="1" ht="17" customHeight="1" spans="1:10">
      <c r="A122" s="31" t="s">
        <v>220</v>
      </c>
      <c r="B122" s="31" t="s">
        <v>229</v>
      </c>
      <c r="C122" s="31" t="s">
        <v>230</v>
      </c>
      <c r="D122" s="32">
        <v>104</v>
      </c>
      <c r="E122" s="32">
        <v>101.09</v>
      </c>
      <c r="F122" s="32">
        <v>101.09</v>
      </c>
      <c r="G122" s="48"/>
      <c r="H122" s="48"/>
      <c r="I122" s="32">
        <v>76.6</v>
      </c>
      <c r="J122" s="45">
        <f t="shared" si="13"/>
        <v>7743.494</v>
      </c>
    </row>
    <row r="123" s="16" customFormat="1" ht="17" customHeight="1" spans="1:10">
      <c r="A123" s="31" t="s">
        <v>220</v>
      </c>
      <c r="B123" s="31" t="s">
        <v>231</v>
      </c>
      <c r="C123" s="31" t="s">
        <v>232</v>
      </c>
      <c r="D123" s="32">
        <v>134</v>
      </c>
      <c r="E123" s="32">
        <v>102.13</v>
      </c>
      <c r="F123" s="32">
        <v>102.13</v>
      </c>
      <c r="G123" s="48"/>
      <c r="H123" s="48"/>
      <c r="I123" s="32">
        <v>76.6</v>
      </c>
      <c r="J123" s="45">
        <f t="shared" si="13"/>
        <v>7823.158</v>
      </c>
    </row>
    <row r="124" s="16" customFormat="1" ht="17" customHeight="1" spans="1:10">
      <c r="A124" s="31" t="s">
        <v>220</v>
      </c>
      <c r="B124" s="31" t="s">
        <v>233</v>
      </c>
      <c r="C124" s="31" t="s">
        <v>234</v>
      </c>
      <c r="D124" s="32">
        <v>130</v>
      </c>
      <c r="E124" s="32">
        <v>130</v>
      </c>
      <c r="F124" s="32">
        <v>130</v>
      </c>
      <c r="G124" s="48"/>
      <c r="H124" s="48"/>
      <c r="I124" s="32">
        <v>76.6</v>
      </c>
      <c r="J124" s="45">
        <f t="shared" si="13"/>
        <v>9958</v>
      </c>
    </row>
    <row r="125" s="16" customFormat="1" ht="17" customHeight="1" spans="1:10">
      <c r="A125" s="31" t="s">
        <v>220</v>
      </c>
      <c r="B125" s="31" t="s">
        <v>235</v>
      </c>
      <c r="C125" s="31" t="s">
        <v>236</v>
      </c>
      <c r="D125" s="32">
        <v>108</v>
      </c>
      <c r="E125" s="32">
        <v>103.01</v>
      </c>
      <c r="F125" s="32">
        <v>103.01</v>
      </c>
      <c r="G125" s="48"/>
      <c r="H125" s="48"/>
      <c r="I125" s="32">
        <v>76.6</v>
      </c>
      <c r="J125" s="45">
        <f t="shared" si="13"/>
        <v>7890.566</v>
      </c>
    </row>
    <row r="126" s="16" customFormat="1" ht="17" customHeight="1" spans="1:10">
      <c r="A126" s="31" t="s">
        <v>220</v>
      </c>
      <c r="B126" s="31" t="s">
        <v>237</v>
      </c>
      <c r="C126" s="31" t="s">
        <v>238</v>
      </c>
      <c r="D126" s="32">
        <v>574</v>
      </c>
      <c r="E126" s="32">
        <v>510.36</v>
      </c>
      <c r="F126" s="32">
        <v>510.36</v>
      </c>
      <c r="G126" s="48"/>
      <c r="H126" s="48"/>
      <c r="I126" s="32">
        <v>76.6</v>
      </c>
      <c r="J126" s="45">
        <f t="shared" si="13"/>
        <v>39093.576</v>
      </c>
    </row>
    <row r="127" s="16" customFormat="1" ht="17" customHeight="1" spans="1:10">
      <c r="A127" s="31" t="s">
        <v>220</v>
      </c>
      <c r="B127" s="31" t="s">
        <v>239</v>
      </c>
      <c r="C127" s="31" t="s">
        <v>240</v>
      </c>
      <c r="D127" s="32">
        <v>315</v>
      </c>
      <c r="E127" s="32">
        <v>288.63</v>
      </c>
      <c r="F127" s="32">
        <v>288.63</v>
      </c>
      <c r="G127" s="48"/>
      <c r="H127" s="48"/>
      <c r="I127" s="32">
        <v>76.6</v>
      </c>
      <c r="J127" s="45">
        <f t="shared" si="13"/>
        <v>22109.058</v>
      </c>
    </row>
    <row r="128" s="16" customFormat="1" ht="17" customHeight="1" spans="1:10">
      <c r="A128" s="31" t="s">
        <v>220</v>
      </c>
      <c r="B128" s="31" t="s">
        <v>241</v>
      </c>
      <c r="C128" s="31" t="s">
        <v>242</v>
      </c>
      <c r="D128" s="32">
        <v>157</v>
      </c>
      <c r="E128" s="32">
        <v>152.6</v>
      </c>
      <c r="F128" s="32">
        <v>152.6</v>
      </c>
      <c r="G128" s="48"/>
      <c r="H128" s="48"/>
      <c r="I128" s="32">
        <v>76.6</v>
      </c>
      <c r="J128" s="45">
        <f t="shared" si="13"/>
        <v>11689.16</v>
      </c>
    </row>
    <row r="129" s="16" customFormat="1" ht="17" customHeight="1" spans="1:10">
      <c r="A129" s="31" t="s">
        <v>220</v>
      </c>
      <c r="B129" s="31" t="s">
        <v>243</v>
      </c>
      <c r="C129" s="31" t="s">
        <v>244</v>
      </c>
      <c r="D129" s="32">
        <v>180</v>
      </c>
      <c r="E129" s="32">
        <v>195</v>
      </c>
      <c r="F129" s="32">
        <v>195</v>
      </c>
      <c r="G129" s="48"/>
      <c r="H129" s="48"/>
      <c r="I129" s="32">
        <v>76.6</v>
      </c>
      <c r="J129" s="45">
        <f t="shared" si="13"/>
        <v>14937</v>
      </c>
    </row>
    <row r="130" s="16" customFormat="1" ht="17" customHeight="1" spans="1:10">
      <c r="A130" s="24" t="s">
        <v>220</v>
      </c>
      <c r="B130" s="24" t="s">
        <v>31</v>
      </c>
      <c r="C130" s="24"/>
      <c r="D130" s="26">
        <f>SUM(D118:D129)</f>
        <v>2823</v>
      </c>
      <c r="E130" s="26">
        <f>SUM(E118:E129)</f>
        <v>2489.54</v>
      </c>
      <c r="F130" s="26">
        <f>SUM(F118:F129)</f>
        <v>2489.54</v>
      </c>
      <c r="G130" s="26"/>
      <c r="H130" s="26"/>
      <c r="I130" s="26"/>
      <c r="J130" s="43">
        <f>SUM(J118:J129)</f>
        <v>190698.764</v>
      </c>
    </row>
    <row r="131" s="16" customFormat="1" ht="17" customHeight="1" spans="1:10">
      <c r="A131" s="31" t="s">
        <v>245</v>
      </c>
      <c r="B131" s="31" t="s">
        <v>246</v>
      </c>
      <c r="C131" s="31" t="s">
        <v>247</v>
      </c>
      <c r="D131" s="32">
        <v>750</v>
      </c>
      <c r="E131" s="32">
        <v>179.79</v>
      </c>
      <c r="F131" s="32">
        <v>179.79</v>
      </c>
      <c r="G131" s="48"/>
      <c r="H131" s="48"/>
      <c r="I131" s="32">
        <v>76.6</v>
      </c>
      <c r="J131" s="45">
        <f>+F131*I131</f>
        <v>13771.914</v>
      </c>
    </row>
    <row r="132" s="16" customFormat="1" ht="17" customHeight="1" spans="1:10">
      <c r="A132" s="31" t="s">
        <v>245</v>
      </c>
      <c r="B132" s="31" t="s">
        <v>248</v>
      </c>
      <c r="C132" s="31" t="s">
        <v>249</v>
      </c>
      <c r="D132" s="32">
        <v>2200</v>
      </c>
      <c r="E132" s="32">
        <v>767.89</v>
      </c>
      <c r="F132" s="32">
        <v>767.89</v>
      </c>
      <c r="G132" s="48"/>
      <c r="H132" s="48"/>
      <c r="I132" s="32">
        <v>76.6</v>
      </c>
      <c r="J132" s="45">
        <f t="shared" ref="J132:J138" si="14">+F132*I132</f>
        <v>58820.374</v>
      </c>
    </row>
    <row r="133" s="16" customFormat="1" ht="17" customHeight="1" spans="1:10">
      <c r="A133" s="31" t="s">
        <v>245</v>
      </c>
      <c r="B133" s="31" t="s">
        <v>250</v>
      </c>
      <c r="C133" s="31" t="s">
        <v>251</v>
      </c>
      <c r="D133" s="32">
        <v>500</v>
      </c>
      <c r="E133" s="32">
        <v>124.29</v>
      </c>
      <c r="F133" s="32">
        <v>124.29</v>
      </c>
      <c r="G133" s="48"/>
      <c r="H133" s="48"/>
      <c r="I133" s="32">
        <v>76.6</v>
      </c>
      <c r="J133" s="45">
        <f t="shared" si="14"/>
        <v>9520.614</v>
      </c>
    </row>
    <row r="134" s="16" customFormat="1" ht="17" customHeight="1" spans="1:10">
      <c r="A134" s="31" t="s">
        <v>245</v>
      </c>
      <c r="B134" s="31" t="s">
        <v>252</v>
      </c>
      <c r="C134" s="31" t="s">
        <v>253</v>
      </c>
      <c r="D134" s="32">
        <v>220</v>
      </c>
      <c r="E134" s="32">
        <v>105.9</v>
      </c>
      <c r="F134" s="32">
        <v>105.9</v>
      </c>
      <c r="G134" s="48"/>
      <c r="H134" s="48"/>
      <c r="I134" s="32">
        <v>76.6</v>
      </c>
      <c r="J134" s="45">
        <f t="shared" si="14"/>
        <v>8111.94</v>
      </c>
    </row>
    <row r="135" s="16" customFormat="1" ht="17" customHeight="1" spans="1:10">
      <c r="A135" s="31" t="s">
        <v>245</v>
      </c>
      <c r="B135" s="31" t="s">
        <v>254</v>
      </c>
      <c r="C135" s="31" t="s">
        <v>255</v>
      </c>
      <c r="D135" s="32">
        <v>150</v>
      </c>
      <c r="E135" s="32">
        <v>120.94</v>
      </c>
      <c r="F135" s="32">
        <v>120.94</v>
      </c>
      <c r="G135" s="48"/>
      <c r="H135" s="48"/>
      <c r="I135" s="32">
        <v>76.6</v>
      </c>
      <c r="J135" s="45">
        <f t="shared" si="14"/>
        <v>9264.004</v>
      </c>
    </row>
    <row r="136" s="16" customFormat="1" ht="17" customHeight="1" spans="1:10">
      <c r="A136" s="31" t="s">
        <v>245</v>
      </c>
      <c r="B136" s="31" t="s">
        <v>256</v>
      </c>
      <c r="C136" s="31" t="s">
        <v>256</v>
      </c>
      <c r="D136" s="32">
        <v>250</v>
      </c>
      <c r="E136" s="32">
        <v>122.57</v>
      </c>
      <c r="F136" s="32">
        <v>122.57</v>
      </c>
      <c r="G136" s="48"/>
      <c r="H136" s="48"/>
      <c r="I136" s="32">
        <v>76.6</v>
      </c>
      <c r="J136" s="45">
        <f t="shared" si="14"/>
        <v>9388.862</v>
      </c>
    </row>
    <row r="137" s="16" customFormat="1" ht="17" customHeight="1" spans="1:10">
      <c r="A137" s="31" t="s">
        <v>245</v>
      </c>
      <c r="B137" s="31" t="s">
        <v>257</v>
      </c>
      <c r="C137" s="31" t="s">
        <v>257</v>
      </c>
      <c r="D137" s="32">
        <v>400</v>
      </c>
      <c r="E137" s="32">
        <v>120.19</v>
      </c>
      <c r="F137" s="32">
        <v>120.19</v>
      </c>
      <c r="G137" s="48"/>
      <c r="H137" s="48"/>
      <c r="I137" s="32">
        <v>76.6</v>
      </c>
      <c r="J137" s="45">
        <f t="shared" si="14"/>
        <v>9206.554</v>
      </c>
    </row>
    <row r="138" s="16" customFormat="1" ht="17" customHeight="1" spans="1:10">
      <c r="A138" s="31" t="s">
        <v>245</v>
      </c>
      <c r="B138" s="31" t="s">
        <v>258</v>
      </c>
      <c r="C138" s="31" t="s">
        <v>258</v>
      </c>
      <c r="D138" s="32">
        <v>260</v>
      </c>
      <c r="E138" s="32">
        <v>143.3</v>
      </c>
      <c r="F138" s="32">
        <v>143.3</v>
      </c>
      <c r="G138" s="48"/>
      <c r="H138" s="48"/>
      <c r="I138" s="32">
        <v>76.6</v>
      </c>
      <c r="J138" s="45">
        <f t="shared" si="14"/>
        <v>10976.78</v>
      </c>
    </row>
    <row r="139" s="16" customFormat="1" ht="17" customHeight="1" spans="1:10">
      <c r="A139" s="24" t="s">
        <v>245</v>
      </c>
      <c r="B139" s="24" t="s">
        <v>31</v>
      </c>
      <c r="C139" s="24"/>
      <c r="D139" s="26">
        <f>SUM(D131:D138)</f>
        <v>4730</v>
      </c>
      <c r="E139" s="26">
        <f>SUM(E131:E138)</f>
        <v>1684.87</v>
      </c>
      <c r="F139" s="26">
        <f>SUM(F131:F138)</f>
        <v>1684.87</v>
      </c>
      <c r="G139" s="26"/>
      <c r="H139" s="26"/>
      <c r="I139" s="26"/>
      <c r="J139" s="43">
        <f>SUM(J131:J138)</f>
        <v>129061.042</v>
      </c>
    </row>
    <row r="140" s="16" customFormat="1" ht="17" customHeight="1" spans="1:10">
      <c r="A140" s="24"/>
      <c r="B140" s="24" t="s">
        <v>116</v>
      </c>
      <c r="C140" s="31"/>
      <c r="D140" s="26">
        <f>+D65+D67+D69+D71+D76+D90+D102+D110+D117+D130+D139</f>
        <v>24673</v>
      </c>
      <c r="E140" s="26">
        <f t="shared" ref="E140:J140" si="15">+E65+E67+E69+E71+E76+E90+E102+E110+E117+E130+E139</f>
        <v>16110.64</v>
      </c>
      <c r="F140" s="26">
        <f t="shared" si="15"/>
        <v>15480.15</v>
      </c>
      <c r="G140" s="26">
        <f t="shared" si="15"/>
        <v>0</v>
      </c>
      <c r="H140" s="26">
        <f t="shared" si="15"/>
        <v>0</v>
      </c>
      <c r="I140" s="26"/>
      <c r="J140" s="43">
        <f t="shared" si="15"/>
        <v>1185779.49</v>
      </c>
    </row>
    <row r="141" s="17" customFormat="1" ht="17" customHeight="1" spans="1:10">
      <c r="A141" s="41"/>
      <c r="B141" s="24" t="s">
        <v>259</v>
      </c>
      <c r="C141" s="31"/>
      <c r="D141" s="26">
        <f>+D140+D59</f>
        <v>39273</v>
      </c>
      <c r="E141" s="26">
        <f t="shared" ref="E141:J141" si="16">+E140+E59</f>
        <v>29879.53</v>
      </c>
      <c r="F141" s="26">
        <f t="shared" si="16"/>
        <v>29077.69</v>
      </c>
      <c r="G141" s="26">
        <f t="shared" si="16"/>
        <v>2692.3</v>
      </c>
      <c r="H141" s="26">
        <f t="shared" si="16"/>
        <v>10905.24</v>
      </c>
      <c r="I141" s="26"/>
      <c r="J141" s="43">
        <f t="shared" si="16"/>
        <v>3144641.49</v>
      </c>
    </row>
    <row r="142" s="16" customFormat="1" ht="35" customHeight="1" spans="1:10">
      <c r="A142" s="49" t="s">
        <v>260</v>
      </c>
      <c r="B142" s="49"/>
      <c r="C142" s="49"/>
      <c r="D142" s="49"/>
      <c r="E142" s="49"/>
      <c r="F142" s="49"/>
      <c r="G142" s="49"/>
      <c r="H142" s="49"/>
      <c r="I142" s="49"/>
      <c r="J142" s="49"/>
    </row>
    <row r="143" spans="10:10">
      <c r="J143" s="50"/>
    </row>
    <row r="144" spans="10:10">
      <c r="J144" s="50"/>
    </row>
    <row r="145" spans="10:10">
      <c r="J145" s="50"/>
    </row>
  </sheetData>
  <autoFilter ref="A3:J142">
    <extLst/>
  </autoFilter>
  <mergeCells count="11">
    <mergeCell ref="A1:J1"/>
    <mergeCell ref="G2:H2"/>
    <mergeCell ref="B4:J4"/>
    <mergeCell ref="B60:J60"/>
    <mergeCell ref="A142:J142"/>
    <mergeCell ref="A2:A3"/>
    <mergeCell ref="B2:B3"/>
    <mergeCell ref="C2:C3"/>
    <mergeCell ref="D2:D3"/>
    <mergeCell ref="I2:I3"/>
    <mergeCell ref="J2:J3"/>
  </mergeCells>
  <pageMargins left="0.196527777777778" right="0.0388888888888889" top="0.511805555555556" bottom="0.511805555555556" header="0.298611111111111" footer="0.298611111111111"/>
  <pageSetup paperSize="9" orientation="landscape" horizontalDpi="600"/>
  <headerFooter>
    <oddFooter>&amp;C第 &amp;P 页，共 &amp;N 页</oddFooter>
  </headerFooter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6"/>
  <sheetViews>
    <sheetView workbookViewId="0">
      <pane xSplit="2" ySplit="3" topLeftCell="C4" activePane="bottomRight" state="frozen"/>
      <selection/>
      <selection pane="topRight"/>
      <selection pane="bottomLeft"/>
      <selection pane="bottomRight" activeCell="D4" sqref="D4"/>
    </sheetView>
  </sheetViews>
  <sheetFormatPr defaultColWidth="9" defaultRowHeight="14.4" outlineLevelRow="5"/>
  <cols>
    <col min="1" max="1" width="7" style="2" customWidth="1"/>
    <col min="2" max="2" width="12.25" style="2" customWidth="1"/>
    <col min="3" max="3" width="15.1111111111111" style="2" customWidth="1"/>
    <col min="4" max="4" width="16.6666666666667" style="2" customWidth="1"/>
    <col min="5" max="5" width="10.5" style="2" customWidth="1"/>
    <col min="6" max="6" width="14" style="2" customWidth="1"/>
    <col min="7" max="7" width="12" style="10" customWidth="1"/>
    <col min="8" max="8" width="16.1296296296296" style="10" customWidth="1"/>
    <col min="9" max="9" width="13.3796296296296" style="2" customWidth="1"/>
    <col min="10" max="10" width="12" style="3" customWidth="1"/>
    <col min="11" max="11" width="12" style="2" customWidth="1"/>
    <col min="12" max="12" width="12.8796296296296" style="2"/>
    <col min="13" max="13" width="14.5" style="2" customWidth="1"/>
    <col min="14" max="16384" width="9" style="2"/>
  </cols>
  <sheetData>
    <row r="1" ht="32.1" customHeight="1" spans="1:11">
      <c r="A1" s="4" t="s">
        <v>261</v>
      </c>
      <c r="B1" s="4"/>
      <c r="C1" s="4"/>
      <c r="D1" s="4"/>
      <c r="E1" s="4"/>
      <c r="F1" s="4"/>
      <c r="G1" s="4"/>
      <c r="H1" s="4"/>
      <c r="I1" s="4"/>
      <c r="J1" s="4"/>
      <c r="K1" s="4"/>
    </row>
    <row r="2" ht="18" customHeight="1" spans="1:11">
      <c r="A2" s="5" t="s">
        <v>262</v>
      </c>
      <c r="B2" s="5" t="s">
        <v>1</v>
      </c>
      <c r="C2" s="5" t="s">
        <v>2</v>
      </c>
      <c r="D2" s="5" t="s">
        <v>3</v>
      </c>
      <c r="E2" s="5" t="s">
        <v>263</v>
      </c>
      <c r="F2" s="11" t="s">
        <v>5</v>
      </c>
      <c r="G2" s="12"/>
      <c r="H2" s="11" t="s">
        <v>6</v>
      </c>
      <c r="I2" s="12"/>
      <c r="J2" s="6" t="s">
        <v>264</v>
      </c>
      <c r="K2" s="5" t="s">
        <v>265</v>
      </c>
    </row>
    <row r="3" ht="33.95" customHeight="1" spans="1:11">
      <c r="A3" s="5"/>
      <c r="B3" s="5"/>
      <c r="C3" s="5"/>
      <c r="D3" s="5"/>
      <c r="E3" s="5"/>
      <c r="F3" s="5" t="s">
        <v>266</v>
      </c>
      <c r="G3" s="5" t="s">
        <v>267</v>
      </c>
      <c r="H3" s="5" t="s">
        <v>266</v>
      </c>
      <c r="I3" s="5" t="s">
        <v>267</v>
      </c>
      <c r="J3" s="6"/>
      <c r="K3" s="5"/>
    </row>
    <row r="4" ht="29.1" customHeight="1" spans="1:11">
      <c r="A4" s="9">
        <v>1</v>
      </c>
      <c r="B4" s="9" t="s">
        <v>64</v>
      </c>
      <c r="C4" s="7" t="s">
        <v>77</v>
      </c>
      <c r="D4" s="7" t="s">
        <v>77</v>
      </c>
      <c r="E4" s="7">
        <v>328</v>
      </c>
      <c r="F4" s="7">
        <v>338</v>
      </c>
      <c r="G4" s="7">
        <v>116.3</v>
      </c>
      <c r="H4" s="7">
        <v>328</v>
      </c>
      <c r="I4" s="7">
        <v>116.3</v>
      </c>
      <c r="J4" s="8" t="s">
        <v>268</v>
      </c>
      <c r="K4" s="15">
        <v>30000</v>
      </c>
    </row>
    <row r="5" ht="29.1" customHeight="1" spans="1:11">
      <c r="A5" s="7">
        <v>2</v>
      </c>
      <c r="B5" s="9" t="s">
        <v>172</v>
      </c>
      <c r="C5" s="13" t="s">
        <v>269</v>
      </c>
      <c r="D5" s="13" t="s">
        <v>270</v>
      </c>
      <c r="E5" s="7">
        <v>1170</v>
      </c>
      <c r="F5" s="7">
        <v>1053</v>
      </c>
      <c r="G5" s="7">
        <v>330.76</v>
      </c>
      <c r="H5" s="7">
        <v>1053</v>
      </c>
      <c r="I5" s="7">
        <v>330.76</v>
      </c>
      <c r="J5" s="8" t="s">
        <v>268</v>
      </c>
      <c r="K5" s="15">
        <v>50000</v>
      </c>
    </row>
    <row r="6" s="1" customFormat="1" ht="29.1" customHeight="1" spans="1:11">
      <c r="A6" s="5"/>
      <c r="B6" s="5" t="s">
        <v>271</v>
      </c>
      <c r="C6" s="5"/>
      <c r="D6" s="5"/>
      <c r="E6" s="14">
        <f>SUM(E4:E5)</f>
        <v>1498</v>
      </c>
      <c r="F6" s="14">
        <f>SUM(F4:F5)</f>
        <v>1391</v>
      </c>
      <c r="G6" s="14">
        <f>SUM(G4:G5)</f>
        <v>447.06</v>
      </c>
      <c r="H6" s="14">
        <f>SUM(H4:H5)</f>
        <v>1381</v>
      </c>
      <c r="I6" s="14">
        <f>SUM(I4:I5)</f>
        <v>447.06</v>
      </c>
      <c r="J6" s="14"/>
      <c r="K6" s="14">
        <f>SUM(K4:K5)</f>
        <v>80000</v>
      </c>
    </row>
  </sheetData>
  <autoFilter ref="B3:M6">
    <extLst/>
  </autoFilter>
  <mergeCells count="10">
    <mergeCell ref="A1:K1"/>
    <mergeCell ref="F2:G2"/>
    <mergeCell ref="H2:I2"/>
    <mergeCell ref="A2:A3"/>
    <mergeCell ref="B2:B3"/>
    <mergeCell ref="C2:C3"/>
    <mergeCell ref="D2:D3"/>
    <mergeCell ref="E2:E3"/>
    <mergeCell ref="J2:J3"/>
    <mergeCell ref="K2:K3"/>
  </mergeCells>
  <pageMargins left="0.275" right="0.0388888888888889" top="0.751388888888889" bottom="0.747916666666667" header="0.298611111111111" footer="0.298611111111111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"/>
  <sheetViews>
    <sheetView tabSelected="1" workbookViewId="0">
      <pane xSplit="2" ySplit="3" topLeftCell="C4" activePane="bottomRight" state="frozen"/>
      <selection/>
      <selection pane="topRight"/>
      <selection pane="bottomLeft"/>
      <selection pane="bottomRight" activeCell="E2" sqref="E2:E3"/>
    </sheetView>
  </sheetViews>
  <sheetFormatPr defaultColWidth="9" defaultRowHeight="14.4" outlineLevelRow="6" outlineLevelCol="5"/>
  <cols>
    <col min="1" max="1" width="9" style="2"/>
    <col min="2" max="2" width="12.75" style="2" customWidth="1"/>
    <col min="3" max="3" width="29.6666666666667" style="2" customWidth="1"/>
    <col min="4" max="4" width="16.6296296296296" style="2" customWidth="1"/>
    <col min="5" max="5" width="19.3796296296296" style="3" customWidth="1"/>
    <col min="6" max="6" width="25.1203703703704" style="2" customWidth="1"/>
    <col min="7" max="7" width="12.8796296296296" style="2"/>
    <col min="8" max="8" width="14.5" style="2" customWidth="1"/>
    <col min="9" max="16384" width="9" style="2"/>
  </cols>
  <sheetData>
    <row r="1" ht="32.1" customHeight="1" spans="1:6">
      <c r="A1" s="4" t="s">
        <v>272</v>
      </c>
      <c r="B1" s="4"/>
      <c r="C1" s="4"/>
      <c r="D1" s="4"/>
      <c r="E1" s="4"/>
      <c r="F1" s="4"/>
    </row>
    <row r="2" spans="1:6">
      <c r="A2" s="5" t="s">
        <v>262</v>
      </c>
      <c r="B2" s="5" t="s">
        <v>1</v>
      </c>
      <c r="C2" s="5" t="s">
        <v>2</v>
      </c>
      <c r="D2" s="5" t="s">
        <v>3</v>
      </c>
      <c r="E2" s="6" t="s">
        <v>273</v>
      </c>
      <c r="F2" s="5" t="s">
        <v>274</v>
      </c>
    </row>
    <row r="3" ht="15.95" customHeight="1" spans="1:6">
      <c r="A3" s="5"/>
      <c r="B3" s="5"/>
      <c r="C3" s="5"/>
      <c r="D3" s="5"/>
      <c r="E3" s="6"/>
      <c r="F3" s="5"/>
    </row>
    <row r="4" ht="30" customHeight="1" spans="1:6">
      <c r="A4" s="7">
        <v>1</v>
      </c>
      <c r="B4" s="7" t="s">
        <v>80</v>
      </c>
      <c r="C4" s="7" t="s">
        <v>275</v>
      </c>
      <c r="D4" s="7" t="s">
        <v>82</v>
      </c>
      <c r="E4" s="8">
        <v>5</v>
      </c>
      <c r="F4" s="8">
        <v>5</v>
      </c>
    </row>
    <row r="5" ht="30" customHeight="1" spans="1:6">
      <c r="A5" s="9">
        <v>2</v>
      </c>
      <c r="B5" s="7" t="s">
        <v>80</v>
      </c>
      <c r="C5" s="7" t="s">
        <v>276</v>
      </c>
      <c r="D5" s="7" t="s">
        <v>277</v>
      </c>
      <c r="E5" s="8">
        <v>5</v>
      </c>
      <c r="F5" s="8">
        <v>5</v>
      </c>
    </row>
    <row r="6" ht="30" customHeight="1" spans="1:6">
      <c r="A6" s="7">
        <v>3</v>
      </c>
      <c r="B6" s="7" t="s">
        <v>245</v>
      </c>
      <c r="C6" s="7" t="s">
        <v>278</v>
      </c>
      <c r="D6" s="7" t="s">
        <v>249</v>
      </c>
      <c r="E6" s="8">
        <v>5</v>
      </c>
      <c r="F6" s="8">
        <v>5</v>
      </c>
    </row>
    <row r="7" s="1" customFormat="1" ht="30" customHeight="1" spans="1:6">
      <c r="A7" s="9"/>
      <c r="B7" s="5" t="s">
        <v>279</v>
      </c>
      <c r="C7" s="5"/>
      <c r="D7" s="5"/>
      <c r="E7" s="6"/>
      <c r="F7" s="6">
        <f>SUM(F4:F6)</f>
        <v>15</v>
      </c>
    </row>
  </sheetData>
  <autoFilter ref="B3:H7">
    <extLst/>
  </autoFilter>
  <mergeCells count="7">
    <mergeCell ref="A1:F1"/>
    <mergeCell ref="A2:A3"/>
    <mergeCell ref="B2:B3"/>
    <mergeCell ref="C2:C3"/>
    <mergeCell ref="D2:D3"/>
    <mergeCell ref="E2:E3"/>
    <mergeCell ref="F2:F3"/>
  </mergeCells>
  <pageMargins left="1.57430555555556" right="0.0388888888888889" top="1.25972222222222" bottom="0.747916666666667" header="0.298611111111111" footer="0.298611111111111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项目实施表</vt:lpstr>
      <vt:lpstr>示范片奖励表</vt:lpstr>
      <vt:lpstr>农机具推广项目奖励情况表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dell</cp:lastModifiedBy>
  <dcterms:created xsi:type="dcterms:W3CDTF">2022-05-30T03:05:00Z</dcterms:created>
  <cp:lastPrinted>2022-06-16T05:29:00Z</cp:lastPrinted>
  <dcterms:modified xsi:type="dcterms:W3CDTF">2024-01-21T03:07:42Z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FEBFB20FA13C423AAD7B1A9B3D8CD061_13</vt:lpwstr>
  </property>
  <property fmtid="{D5CDD505-2E9C-101B-9397-08002B2CF9AE}" pid="3" name="KSOProductBuildVer">
    <vt:lpwstr>2052-12.1.0.16120</vt:lpwstr>
  </property>
</Properties>
</file>