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090" tabRatio="820" activeTab="2"/>
  </bookViews>
  <sheets>
    <sheet name="1、2026年地方一般公共财政收入预算表" sheetId="1" r:id="rId1"/>
    <sheet name="2、2026年一般公共预算财政支出表" sheetId="2" r:id="rId2"/>
    <sheet name="3、2026年湘乡市公共预算本级支出表" sheetId="3" r:id="rId3"/>
    <sheet name="4、2026年一般公共预算本级基本支出表" sheetId="8" r:id="rId4"/>
    <sheet name="5、工资福利支出预算表（基本支出）" sheetId="5" r:id="rId5"/>
    <sheet name="6、商品和服务支出明细表（基本支出）" sheetId="4" r:id="rId6"/>
    <sheet name="7、对个人和家庭的补助支出预算表（基本支出）" sheetId="6" r:id="rId7"/>
    <sheet name="8、2026年预算平衡表" sheetId="7" r:id="rId8"/>
    <sheet name="8-1、一般公共预算对下税收返还和转移支付预算分项目表" sheetId="9" r:id="rId9"/>
    <sheet name="8-2、一般公共预算对下税收返还和转移支付预算分地区表" sheetId="10" r:id="rId10"/>
    <sheet name="9、2026上级补助资金" sheetId="11" r:id="rId11"/>
    <sheet name="10、一般债务限额和余额情况表" sheetId="12" r:id="rId12"/>
    <sheet name="11、政府性基金2026年收入表" sheetId="13" r:id="rId13"/>
    <sheet name="11-1政府性基金转移支付预算分项目表" sheetId="14" r:id="rId14"/>
    <sheet name="11-2 政府性基金转移支付预算分地区表" sheetId="15" r:id="rId15"/>
    <sheet name="12、政府性基金2026年支出表 " sheetId="16" r:id="rId16"/>
    <sheet name="13.2026年本级政府性基金支出表" sheetId="17" r:id="rId17"/>
    <sheet name="14、专项债务限额和余额情况表" sheetId="18" r:id="rId18"/>
    <sheet name="15、2026年国有资本经营收入预算" sheetId="19" r:id="rId19"/>
    <sheet name="16、2026年国有资本经营支出预算" sheetId="20" r:id="rId20"/>
    <sheet name="17、2026年本级国有资本经营支出预算 " sheetId="21" r:id="rId21"/>
    <sheet name="18、2026年国有资本经营预算对下转移支付表" sheetId="22" r:id="rId22"/>
    <sheet name="19、2026年社会保险基金预算收入表" sheetId="23" r:id="rId23"/>
    <sheet name="20、2026年社会保险基金预算支出表" sheetId="24" r:id="rId24"/>
    <sheet name="21、2026年社会保险基金预算明细" sheetId="25" r:id="rId25"/>
    <sheet name="22-1、2025年政府债务限额" sheetId="26" r:id="rId26"/>
    <sheet name="22-2、2026一般债务还本付息预计" sheetId="27" r:id="rId27"/>
    <sheet name="22-3、2025年债务余额表" sheetId="28" r:id="rId28"/>
    <sheet name="22-4、2026专项债务还本付息预计" sheetId="29" r:id="rId29"/>
    <sheet name="22-5、2025年专项债券执行" sheetId="30" r:id="rId30"/>
    <sheet name="22-6、2025年一般债券执行" sheetId="31" r:id="rId31"/>
  </sheets>
  <externalReferences>
    <externalReference r:id="rId32"/>
    <externalReference r:id="rId33"/>
  </externalReferences>
  <definedNames>
    <definedName name="_xlnm._FilterDatabase" localSheetId="2" hidden="1">'3、2026年湘乡市公共预算本级支出表'!$A$1:$C$437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11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增值税、消费税的</t>
        </r>
        <r>
          <rPr>
            <sz val="9"/>
            <rFont val="Tahoma"/>
            <charset val="134"/>
          </rPr>
          <t>7%</t>
        </r>
      </text>
    </comment>
  </commentList>
</comments>
</file>

<file path=xl/sharedStrings.xml><?xml version="1.0" encoding="utf-8"?>
<sst xmlns="http://schemas.openxmlformats.org/spreadsheetml/2006/main" count="13534" uniqueCount="1551">
  <si>
    <t>表一</t>
  </si>
  <si>
    <t>2026年地方一般公共财政收入预算表</t>
  </si>
  <si>
    <t>金额单位：万元</t>
  </si>
  <si>
    <t>项          目</t>
  </si>
  <si>
    <t>2025年       
预算数</t>
  </si>
  <si>
    <t>2026年预算数</t>
  </si>
  <si>
    <t>比上年预算数增减</t>
  </si>
  <si>
    <t>比上年预算数增减%</t>
  </si>
  <si>
    <t>全市合计</t>
  </si>
  <si>
    <t>其中：经开区</t>
  </si>
  <si>
    <t>全口径</t>
  </si>
  <si>
    <t>地方占比</t>
  </si>
  <si>
    <t>地方收入</t>
  </si>
  <si>
    <t>税收收入</t>
  </si>
  <si>
    <t>税种</t>
  </si>
  <si>
    <t>本级</t>
  </si>
  <si>
    <t>省级</t>
  </si>
  <si>
    <t>中央</t>
  </si>
  <si>
    <t>小计</t>
  </si>
  <si>
    <t>10%增长</t>
  </si>
  <si>
    <t xml:space="preserve">  1、增值税</t>
  </si>
  <si>
    <t>增值税</t>
  </si>
  <si>
    <t xml:space="preserve">  2、企业所得税</t>
  </si>
  <si>
    <t>改征增值税</t>
  </si>
  <si>
    <t xml:space="preserve">  3、个人所得税</t>
  </si>
  <si>
    <t>营业税</t>
  </si>
  <si>
    <t xml:space="preserve">  4、资源税</t>
  </si>
  <si>
    <t>企业所得税</t>
  </si>
  <si>
    <t xml:space="preserve">  5、城市维护建设税</t>
  </si>
  <si>
    <t>个人所得税</t>
  </si>
  <si>
    <t xml:space="preserve">  6、房产税</t>
  </si>
  <si>
    <t>资源税</t>
  </si>
  <si>
    <t xml:space="preserve">  7、印花税</t>
  </si>
  <si>
    <t>城建税（国）</t>
  </si>
  <si>
    <t xml:space="preserve">  8、城镇土地使用税</t>
  </si>
  <si>
    <t>8、房产税</t>
  </si>
  <si>
    <t xml:space="preserve">  9、土地增值税</t>
  </si>
  <si>
    <t>9、印花税</t>
  </si>
  <si>
    <t xml:space="preserve">  10、车船税</t>
  </si>
  <si>
    <t>10、城镇土地使用税</t>
  </si>
  <si>
    <t xml:space="preserve">  11、耕地占用税</t>
  </si>
  <si>
    <t>11、土地增值税</t>
  </si>
  <si>
    <t xml:space="preserve">  12、契税</t>
  </si>
  <si>
    <t>12、车船税</t>
  </si>
  <si>
    <t xml:space="preserve">  13、环境保护税</t>
  </si>
  <si>
    <t>13、耕地占用税</t>
  </si>
  <si>
    <t>非税收入</t>
  </si>
  <si>
    <t>14、契税</t>
  </si>
  <si>
    <t xml:space="preserve">  1、专项收入</t>
  </si>
  <si>
    <t>15、环境保护税</t>
  </si>
  <si>
    <t>教育附加=5726=114520*0.05</t>
  </si>
  <si>
    <t xml:space="preserve">  2、行政事业性收费收入</t>
  </si>
  <si>
    <t>消费税</t>
  </si>
  <si>
    <t xml:space="preserve">  3、罚没收入</t>
  </si>
  <si>
    <t>合计</t>
  </si>
  <si>
    <t xml:space="preserve">  4、国有资源有偿使用收入</t>
  </si>
  <si>
    <t xml:space="preserve">  5、捐赠收入</t>
  </si>
  <si>
    <t>其他水资源收入</t>
  </si>
  <si>
    <t xml:space="preserve">  6、政府住房基金收入</t>
  </si>
  <si>
    <t>教育费附加</t>
  </si>
  <si>
    <t xml:space="preserve">  7、其他收入</t>
  </si>
  <si>
    <t>地方教育附加收入</t>
  </si>
  <si>
    <t>本级公共财政收入合计</t>
  </si>
  <si>
    <t>矿产资源补偿费收入</t>
  </si>
  <si>
    <t>上划中央税收收入</t>
  </si>
  <si>
    <t>残疾人就业保障金收入</t>
  </si>
  <si>
    <t>上划省级税收收入</t>
  </si>
  <si>
    <t>教育资金收入</t>
  </si>
  <si>
    <t>公共财政预算收入合计</t>
  </si>
  <si>
    <t>农田水利建设资金收入</t>
  </si>
  <si>
    <t>税比</t>
  </si>
  <si>
    <t>育林基金收入</t>
  </si>
  <si>
    <t>森林植被恢复费</t>
  </si>
  <si>
    <t>水利建设专项收入</t>
  </si>
  <si>
    <t>广告费收入</t>
  </si>
  <si>
    <t>行政事业性收费</t>
  </si>
  <si>
    <t>罚没收入</t>
  </si>
  <si>
    <t>其他股利、股息收入</t>
  </si>
  <si>
    <t>国有资源有偿使用收入</t>
  </si>
  <si>
    <t>捐赠收入</t>
  </si>
  <si>
    <t>政府住房基金收入</t>
  </si>
  <si>
    <t>其他收入</t>
  </si>
  <si>
    <t>表二</t>
  </si>
  <si>
    <t>2026年一般公共预算财政支出表</t>
  </si>
  <si>
    <t>支出项目</t>
  </si>
  <si>
    <t>2025年
调整预算数</t>
  </si>
  <si>
    <t>2026年
预算数</t>
  </si>
  <si>
    <t>比上年增减</t>
  </si>
  <si>
    <t>比上年同期增减（%）</t>
  </si>
  <si>
    <t>备注</t>
  </si>
  <si>
    <t>2022决算</t>
  </si>
  <si>
    <t>2022年事权财权转移支付</t>
  </si>
  <si>
    <t>上级专项</t>
  </si>
  <si>
    <t>1、一般公共服务支出</t>
  </si>
  <si>
    <t>一般公共服务</t>
  </si>
  <si>
    <t>2、国防支出</t>
  </si>
  <si>
    <t>国防</t>
  </si>
  <si>
    <t>3、公共安全支出</t>
  </si>
  <si>
    <t>公共安全</t>
  </si>
  <si>
    <t>4、教育支出</t>
  </si>
  <si>
    <t>教育</t>
  </si>
  <si>
    <t>5、科学技术支出</t>
  </si>
  <si>
    <t>科学技术</t>
  </si>
  <si>
    <t>6、文化旅游体育与传媒支出</t>
  </si>
  <si>
    <t>文化旅游体育与传媒</t>
  </si>
  <si>
    <t>7、社会保障和就业支出</t>
  </si>
  <si>
    <t>社会保障和就业</t>
  </si>
  <si>
    <t>8、卫生健康支出</t>
  </si>
  <si>
    <t>卫生健康</t>
  </si>
  <si>
    <t>9、节能环保支出</t>
  </si>
  <si>
    <t>节能环保</t>
  </si>
  <si>
    <t>10、城乡社区支出</t>
  </si>
  <si>
    <t>城乡社区</t>
  </si>
  <si>
    <t>11、农林水支出</t>
  </si>
  <si>
    <t>农林水</t>
  </si>
  <si>
    <t>12、交通运输支出</t>
  </si>
  <si>
    <t>交通运输</t>
  </si>
  <si>
    <t>13、资源勘探工业信息等支出</t>
  </si>
  <si>
    <t>资源勘探工业信息</t>
  </si>
  <si>
    <t>14、商业服务业等支出</t>
  </si>
  <si>
    <t>商业服务业</t>
  </si>
  <si>
    <t>15、金融支出</t>
  </si>
  <si>
    <t>16、自然资源海洋气象等支出</t>
  </si>
  <si>
    <t>自然资源海洋气象等</t>
  </si>
  <si>
    <t>17、住房保障支出</t>
  </si>
  <si>
    <t>住房保障</t>
  </si>
  <si>
    <t>18、粮油物资储备支出</t>
  </si>
  <si>
    <t>粮油物资储备</t>
  </si>
  <si>
    <t>19、灾害防治及应急管理支出</t>
  </si>
  <si>
    <t>灾害防治与应急管理</t>
  </si>
  <si>
    <t>20、预备费</t>
  </si>
  <si>
    <t>21、其他支出</t>
  </si>
  <si>
    <t>其他支出</t>
  </si>
  <si>
    <t>23、债务付息支出</t>
  </si>
  <si>
    <t>公共财政预算支出合计</t>
  </si>
  <si>
    <t>1、债务还本支出</t>
  </si>
  <si>
    <t>2、上解支出</t>
  </si>
  <si>
    <t>支出总计</t>
  </si>
  <si>
    <t>表三</t>
  </si>
  <si>
    <t>2026年湘乡市公共预算本级支出表</t>
  </si>
  <si>
    <t>科目编码</t>
  </si>
  <si>
    <t>科目名称</t>
  </si>
  <si>
    <t>本月（年）累计数</t>
  </si>
  <si>
    <t>一般公共服务支出</t>
  </si>
  <si>
    <t>人大事务</t>
  </si>
  <si>
    <t>行政运行</t>
  </si>
  <si>
    <t>一般行政管理事务</t>
  </si>
  <si>
    <t>人大会议</t>
  </si>
  <si>
    <t>人大立法</t>
  </si>
  <si>
    <t>人大监督</t>
  </si>
  <si>
    <t>人大代表履职能力提升</t>
  </si>
  <si>
    <t>代表工作</t>
  </si>
  <si>
    <t>事业运行</t>
  </si>
  <si>
    <t>政协事务</t>
  </si>
  <si>
    <t>政府办公厅（室）及相关机构事务</t>
  </si>
  <si>
    <t>发展与改革事务</t>
  </si>
  <si>
    <t>物价管理</t>
  </si>
  <si>
    <t>其他发展与改革事务支出</t>
  </si>
  <si>
    <t>统计信息事务</t>
  </si>
  <si>
    <t>专项统计业务</t>
  </si>
  <si>
    <t>统计抽样调查</t>
  </si>
  <si>
    <t>财政事务</t>
  </si>
  <si>
    <t>机关服务</t>
  </si>
  <si>
    <t>预算改革业务</t>
  </si>
  <si>
    <t>财政国库业务</t>
  </si>
  <si>
    <t>财政监察</t>
  </si>
  <si>
    <t>财政委托业务支出</t>
  </si>
  <si>
    <t>其他财政事务支出</t>
  </si>
  <si>
    <t>审计事务</t>
  </si>
  <si>
    <t>审计业务</t>
  </si>
  <si>
    <t>纪检监察事务</t>
  </si>
  <si>
    <t>商贸事务</t>
  </si>
  <si>
    <t>招商引资</t>
  </si>
  <si>
    <t>知识产权事务</t>
  </si>
  <si>
    <t>知识产权宏观管理</t>
  </si>
  <si>
    <t>民族事务</t>
  </si>
  <si>
    <t>民族工作专项</t>
  </si>
  <si>
    <t>档案事务</t>
  </si>
  <si>
    <t>档案馆</t>
  </si>
  <si>
    <t>民主党派及工商联事务</t>
  </si>
  <si>
    <t>群众团体事务</t>
  </si>
  <si>
    <t>工会事务</t>
  </si>
  <si>
    <t>其他群众团体事务支出</t>
  </si>
  <si>
    <t>党委办公厅（室）及相关机构事务</t>
  </si>
  <si>
    <t>组织事务</t>
  </si>
  <si>
    <t>公务员事务</t>
  </si>
  <si>
    <t>其他组织事务支出</t>
  </si>
  <si>
    <t>宣传事务</t>
  </si>
  <si>
    <t>统战事务</t>
  </si>
  <si>
    <t>华侨事务</t>
  </si>
  <si>
    <t>其他共产党事务支出</t>
  </si>
  <si>
    <t>网信事务</t>
  </si>
  <si>
    <t>信息安全事务</t>
  </si>
  <si>
    <t>其他网信事务支出</t>
  </si>
  <si>
    <t>市场监督管理事务</t>
  </si>
  <si>
    <t>市场秩序执法</t>
  </si>
  <si>
    <t>质量基础</t>
  </si>
  <si>
    <t>药品事务</t>
  </si>
  <si>
    <t>质量安全监管</t>
  </si>
  <si>
    <t>食品安全监管</t>
  </si>
  <si>
    <t>社会工作事务</t>
  </si>
  <si>
    <t>信访事务</t>
  </si>
  <si>
    <t>其他信访事务支出</t>
  </si>
  <si>
    <t>数据事务</t>
  </si>
  <si>
    <t>其他数据事务支出</t>
  </si>
  <si>
    <t>其他一般公共服务支出</t>
  </si>
  <si>
    <t>国防支出</t>
  </si>
  <si>
    <t>军费</t>
  </si>
  <si>
    <t>其他军费支出</t>
  </si>
  <si>
    <t>其他国防支出</t>
  </si>
  <si>
    <t>公共安全支出</t>
  </si>
  <si>
    <t>公安</t>
  </si>
  <si>
    <t>检察</t>
  </si>
  <si>
    <t>法院</t>
  </si>
  <si>
    <t>司法</t>
  </si>
  <si>
    <t>其他公共安全支出</t>
  </si>
  <si>
    <t>教育支出</t>
  </si>
  <si>
    <t>教育管理事务</t>
  </si>
  <si>
    <t>其他教育管理事务支出</t>
  </si>
  <si>
    <t>普通教育</t>
  </si>
  <si>
    <t>学前教育</t>
  </si>
  <si>
    <t>小学教育</t>
  </si>
  <si>
    <t>初中教育</t>
  </si>
  <si>
    <t>高中教育</t>
  </si>
  <si>
    <t>其他普通教育支出</t>
  </si>
  <si>
    <t>职业教育</t>
  </si>
  <si>
    <t>中等职业教育</t>
  </si>
  <si>
    <t>特殊教育</t>
  </si>
  <si>
    <t>特殊学校教育</t>
  </si>
  <si>
    <t>进修及培训</t>
  </si>
  <si>
    <t>教师进修</t>
  </si>
  <si>
    <t>干部教育</t>
  </si>
  <si>
    <t>其他教育支出</t>
  </si>
  <si>
    <t>科学技术支出</t>
  </si>
  <si>
    <t>科学技术管理事务</t>
  </si>
  <si>
    <t>其他科学技术管理事务支出</t>
  </si>
  <si>
    <t>基础研究</t>
  </si>
  <si>
    <t>实验室及相关设施</t>
  </si>
  <si>
    <t>技术研究与开发</t>
  </si>
  <si>
    <t>科技成果转化与扩散</t>
  </si>
  <si>
    <t>科学技术普及</t>
  </si>
  <si>
    <t>科普活动</t>
  </si>
  <si>
    <t>其他科学技术普及支出</t>
  </si>
  <si>
    <t>文化旅游体育与传媒支出</t>
  </si>
  <si>
    <t>文化和旅游</t>
  </si>
  <si>
    <t>图书馆</t>
  </si>
  <si>
    <t>艺术表演场所</t>
  </si>
  <si>
    <t>艺术表演团体</t>
  </si>
  <si>
    <t>文化活动</t>
  </si>
  <si>
    <t>群众文化</t>
  </si>
  <si>
    <t>文化创作与保护</t>
  </si>
  <si>
    <t>文化和旅游市场管理</t>
  </si>
  <si>
    <t>其他文化和旅游支出</t>
  </si>
  <si>
    <t>文物</t>
  </si>
  <si>
    <t>文物保护</t>
  </si>
  <si>
    <t>博物馆</t>
  </si>
  <si>
    <t>体育</t>
  </si>
  <si>
    <t>体育场馆</t>
  </si>
  <si>
    <t>新闻出版电影</t>
  </si>
  <si>
    <t>电影</t>
  </si>
  <si>
    <t>其他新闻出版电影支出</t>
  </si>
  <si>
    <t>广播电视</t>
  </si>
  <si>
    <t>传输发射</t>
  </si>
  <si>
    <t>其他广播电视支出</t>
  </si>
  <si>
    <t>社会保障和就业支出</t>
  </si>
  <si>
    <t>人力资源和社会保障管理事务</t>
  </si>
  <si>
    <t>劳动保障监察</t>
  </si>
  <si>
    <t>就业管理事务</t>
  </si>
  <si>
    <t>社会保险业务管理事务</t>
  </si>
  <si>
    <t>社会保险经办机构</t>
  </si>
  <si>
    <t>劳动人事争议调解仲裁</t>
  </si>
  <si>
    <t>引进人才费用</t>
  </si>
  <si>
    <t>其他人力资源和社会保障管理事务支出</t>
  </si>
  <si>
    <t>民族管理事务</t>
  </si>
  <si>
    <t>社会组织管理</t>
  </si>
  <si>
    <t>行政区划和地名管理</t>
  </si>
  <si>
    <t>其他民政管理事务支出</t>
  </si>
  <si>
    <t>行政事业单位养老支出</t>
  </si>
  <si>
    <t>行政单位离退休</t>
  </si>
  <si>
    <t>事业单位离退休</t>
  </si>
  <si>
    <t>机关事业单位基本养老保险缴费支出</t>
  </si>
  <si>
    <t>机关事业单位职业年金缴费支出</t>
  </si>
  <si>
    <t>对机关事业单位基本养老保险基金的补助</t>
  </si>
  <si>
    <t>其他行政事业单位养老支出</t>
  </si>
  <si>
    <t>就业补助</t>
  </si>
  <si>
    <t>其他就业补助支出</t>
  </si>
  <si>
    <t>抚恤</t>
  </si>
  <si>
    <t>死亡抚恤</t>
  </si>
  <si>
    <t>在乡复员、退伍军人生活补助</t>
  </si>
  <si>
    <t>义务兵优待</t>
  </si>
  <si>
    <t>其他优抚支出</t>
  </si>
  <si>
    <t>退役安置</t>
  </si>
  <si>
    <t>退役士兵安置</t>
  </si>
  <si>
    <t>军队转业干部安置</t>
  </si>
  <si>
    <t>社会福利</t>
  </si>
  <si>
    <t>儿童福利</t>
  </si>
  <si>
    <t>老年福利</t>
  </si>
  <si>
    <t>养老服务</t>
  </si>
  <si>
    <t>残疾人事业</t>
  </si>
  <si>
    <t>残疾人康复</t>
  </si>
  <si>
    <t>残疾人就业</t>
  </si>
  <si>
    <t>残疾人生活和护理补贴</t>
  </si>
  <si>
    <t>其他残疾人事业支出</t>
  </si>
  <si>
    <t>红十字事业</t>
  </si>
  <si>
    <t>其他红十字事业支出</t>
  </si>
  <si>
    <t>最低生活保障</t>
  </si>
  <si>
    <t>农村最低生活保障金支出</t>
  </si>
  <si>
    <t>临时救助</t>
  </si>
  <si>
    <t>临时救助支出</t>
  </si>
  <si>
    <t>特困人员救助供养</t>
  </si>
  <si>
    <t>农村特困人员救助供养支出</t>
  </si>
  <si>
    <t>其他生活救助</t>
  </si>
  <si>
    <t>其他城市生活救助</t>
  </si>
  <si>
    <t>其他农村生活救助</t>
  </si>
  <si>
    <t>财政对基本养老保险基金的补助</t>
  </si>
  <si>
    <t>财政对城乡居民基本养老保险基金的补助</t>
  </si>
  <si>
    <t>退役军人管理事务</t>
  </si>
  <si>
    <t>其他社会保障和就业支出</t>
  </si>
  <si>
    <t>卫生健康支出</t>
  </si>
  <si>
    <t>卫生健康管理事务</t>
  </si>
  <si>
    <t>其他卫生健康管理事务支出</t>
  </si>
  <si>
    <t>公立医院</t>
  </si>
  <si>
    <t>综合医院</t>
  </si>
  <si>
    <t>中医（民族）医院</t>
  </si>
  <si>
    <t>其他专科医院</t>
  </si>
  <si>
    <t>其他公立医院支出</t>
  </si>
  <si>
    <t>基层医疗卫生机构</t>
  </si>
  <si>
    <t>城市社区卫生机构</t>
  </si>
  <si>
    <t>乡镇卫生院</t>
  </si>
  <si>
    <t>其他基层医疗卫生机构支出</t>
  </si>
  <si>
    <t>公共卫生</t>
  </si>
  <si>
    <t>疾病预防控制机构</t>
  </si>
  <si>
    <t>卫生监督机构</t>
  </si>
  <si>
    <t>妇幼保健机构</t>
  </si>
  <si>
    <t>基本公共卫生服务</t>
  </si>
  <si>
    <t>重大公共卫生服务</t>
  </si>
  <si>
    <t>突发公共卫生事件应急处理</t>
  </si>
  <si>
    <t>其他公共卫生支出</t>
  </si>
  <si>
    <t>中医药</t>
  </si>
  <si>
    <t>中医（民族医）药专项</t>
  </si>
  <si>
    <t>计划生育事务</t>
  </si>
  <si>
    <t>计划生育机构</t>
  </si>
  <si>
    <t>计划生育服务</t>
  </si>
  <si>
    <t>其他计划生育事务支出</t>
  </si>
  <si>
    <t>行政事业单位医疗</t>
  </si>
  <si>
    <t>行政单位医疗</t>
  </si>
  <si>
    <t>事业单位医疗</t>
  </si>
  <si>
    <t>财政对基本医疗保险基金的补助</t>
  </si>
  <si>
    <t>财政对职工基本医疗保险基金的补助</t>
  </si>
  <si>
    <t>财政对城乡居民基本医疗保险基金的补助</t>
  </si>
  <si>
    <t>财政对其他基本医疗保险基金的补助</t>
  </si>
  <si>
    <t>医疗救助</t>
  </si>
  <si>
    <t>城乡医疗救助</t>
  </si>
  <si>
    <t>其他医疗救助支出</t>
  </si>
  <si>
    <t>优抚对象医疗</t>
  </si>
  <si>
    <t>优抚对象医疗补助</t>
  </si>
  <si>
    <t>医疗保障管理事务</t>
  </si>
  <si>
    <t>其他医疗保障管理事务支出</t>
  </si>
  <si>
    <t>其他卫生健康支出</t>
  </si>
  <si>
    <t>节能环保支出</t>
  </si>
  <si>
    <t>环境保护管理事务</t>
  </si>
  <si>
    <t>其他环境保护管理事务支出</t>
  </si>
  <si>
    <t>环境监测与监察</t>
  </si>
  <si>
    <t>其他环境监测与监察支出</t>
  </si>
  <si>
    <t>污染防治</t>
  </si>
  <si>
    <t>大气</t>
  </si>
  <si>
    <t>水体</t>
  </si>
  <si>
    <t>固体废弃物与化学品</t>
  </si>
  <si>
    <t>放射源和放射性废物监管</t>
  </si>
  <si>
    <t>土壤</t>
  </si>
  <si>
    <t>其他污染防治支出</t>
  </si>
  <si>
    <t>自然生态保护</t>
  </si>
  <si>
    <t>生态保护</t>
  </si>
  <si>
    <t>清洁能源</t>
  </si>
  <si>
    <t>在再生能源</t>
  </si>
  <si>
    <t>其他节能环保支出</t>
  </si>
  <si>
    <t>城乡社区支出</t>
  </si>
  <si>
    <t>城乡社区管理事务</t>
  </si>
  <si>
    <t>城管执法</t>
  </si>
  <si>
    <t>工程建设标准规范编制与监管</t>
  </si>
  <si>
    <t>其他城乡社区管理事务支出</t>
  </si>
  <si>
    <t>城乡社区公共设施</t>
  </si>
  <si>
    <t>其他城乡社区公共设施支出</t>
  </si>
  <si>
    <t>城乡社区环境卫生</t>
  </si>
  <si>
    <t>建设市场管理与监督</t>
  </si>
  <si>
    <t>农林水支出</t>
  </si>
  <si>
    <t>农业农村</t>
  </si>
  <si>
    <t>科技转化与推广服务</t>
  </si>
  <si>
    <t>病虫害控制</t>
  </si>
  <si>
    <t>农产品质量安全</t>
  </si>
  <si>
    <t>执法监管</t>
  </si>
  <si>
    <t>防灾救灾</t>
  </si>
  <si>
    <t>农业结构调整补贴</t>
  </si>
  <si>
    <t>农业生产发展</t>
  </si>
  <si>
    <t>农村合作经济</t>
  </si>
  <si>
    <t>农产品加工与促销</t>
  </si>
  <si>
    <t>农村社会事业</t>
  </si>
  <si>
    <t>耕地建设与利用</t>
  </si>
  <si>
    <t>其他农业农村支出</t>
  </si>
  <si>
    <t>林业和草原</t>
  </si>
  <si>
    <t>事业机构</t>
  </si>
  <si>
    <t>森林资源培育</t>
  </si>
  <si>
    <t>森林资源管理</t>
  </si>
  <si>
    <t>森林生态效益补偿</t>
  </si>
  <si>
    <t>动植物保护</t>
  </si>
  <si>
    <t>湿地保护</t>
  </si>
  <si>
    <t>对外合作与交流</t>
  </si>
  <si>
    <t>林区公共支出</t>
  </si>
  <si>
    <t>林业草原防灾减灾</t>
  </si>
  <si>
    <t>其他林业和草原支出</t>
  </si>
  <si>
    <t>水利</t>
  </si>
  <si>
    <t>水利工程建设</t>
  </si>
  <si>
    <t>水利工程运行与维护</t>
  </si>
  <si>
    <t>水土保持</t>
  </si>
  <si>
    <t>水资源节约管理与保护</t>
  </si>
  <si>
    <t>水文测报</t>
  </si>
  <si>
    <t>防汛</t>
  </si>
  <si>
    <t>大中型水库移民后期扶持专项支出</t>
  </si>
  <si>
    <t>巩固脱贫攻坚成果衔接乡村振兴</t>
  </si>
  <si>
    <t>生产发展</t>
  </si>
  <si>
    <t>其他巩固脱贫攻坚成果衔接乡村振兴支出</t>
  </si>
  <si>
    <t>农村综合改革</t>
  </si>
  <si>
    <t>对村民委员会和村党支部的补助</t>
  </si>
  <si>
    <t>普惠金融发展支出</t>
  </si>
  <si>
    <t>农业保险保费补贴</t>
  </si>
  <si>
    <t>交通运输支出</t>
  </si>
  <si>
    <t>公路水路运输</t>
  </si>
  <si>
    <t>公路建设</t>
  </si>
  <si>
    <t>公路养护</t>
  </si>
  <si>
    <t>公路和运输安全</t>
  </si>
  <si>
    <t>公路运输管理</t>
  </si>
  <si>
    <t>水路运输管理支出</t>
  </si>
  <si>
    <t>其他公路水路运输支出</t>
  </si>
  <si>
    <t>其他交通运输支出</t>
  </si>
  <si>
    <t>资源勘探工业信息等支出</t>
  </si>
  <si>
    <t>制造业</t>
  </si>
  <si>
    <t>其他制造业支出</t>
  </si>
  <si>
    <t>支持中小企业发展和管理支出</t>
  </si>
  <si>
    <t>其他支持中小企业发展和管理支出</t>
  </si>
  <si>
    <t>商业服务业等支出</t>
  </si>
  <si>
    <t>商业流通事务</t>
  </si>
  <si>
    <t>其他商业服务业等支出</t>
  </si>
  <si>
    <t>金融支出</t>
  </si>
  <si>
    <t>金融部门行政支出</t>
  </si>
  <si>
    <t>自然资源海洋气象等支出</t>
  </si>
  <si>
    <t>自然资源事务</t>
  </si>
  <si>
    <t>自然资源规划及管理</t>
  </si>
  <si>
    <t>自然资源利用与保护</t>
  </si>
  <si>
    <t>其他自然资源事务支出</t>
  </si>
  <si>
    <t>气象事务</t>
  </si>
  <si>
    <t>气象事业机构</t>
  </si>
  <si>
    <t>气象探测</t>
  </si>
  <si>
    <t>气象预报预测</t>
  </si>
  <si>
    <t>其他气象事务支出</t>
  </si>
  <si>
    <t>住房保障支出</t>
  </si>
  <si>
    <t>保障性安居工程支出</t>
  </si>
  <si>
    <t>农村危房改造</t>
  </si>
  <si>
    <t>保障性住房租金补贴</t>
  </si>
  <si>
    <t>老旧小区改造</t>
  </si>
  <si>
    <t>其他保障性安居工程支出</t>
  </si>
  <si>
    <t>住房改革支出</t>
  </si>
  <si>
    <t>住房公积金</t>
  </si>
  <si>
    <t>购房补贴</t>
  </si>
  <si>
    <t>粮油物资储备支出</t>
  </si>
  <si>
    <t>粮油物资事务</t>
  </si>
  <si>
    <t>其他粮油物资事务支出</t>
  </si>
  <si>
    <t>灾害防治及应急管理支出</t>
  </si>
  <si>
    <t>应急管理事务</t>
  </si>
  <si>
    <t>安全监管</t>
  </si>
  <si>
    <t>应急救援</t>
  </si>
  <si>
    <t>应急管理</t>
  </si>
  <si>
    <t>其他应急管理支出</t>
  </si>
  <si>
    <t>自然灾害防治</t>
  </si>
  <si>
    <t>地质灾害防治</t>
  </si>
  <si>
    <t>其他灾害防治及应急管理支出</t>
  </si>
  <si>
    <t>预备费</t>
  </si>
  <si>
    <t>债务付息支出</t>
  </si>
  <si>
    <t>地方政府一般债务付息支出</t>
  </si>
  <si>
    <t>地方政府一般债券付息支出</t>
  </si>
  <si>
    <t>表四</t>
  </si>
  <si>
    <t xml:space="preserve">2026年一般公共预算本级基本支出表（按政府预算经济分类）
</t>
  </si>
  <si>
    <t>科目代码</t>
  </si>
  <si>
    <t>支出经济分类科目</t>
  </si>
  <si>
    <t>预算数</t>
  </si>
  <si>
    <t>机关工资福利支出</t>
  </si>
  <si>
    <t>工资奖金津补贴</t>
  </si>
  <si>
    <t>社会保障缴费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</si>
  <si>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</si>
  <si>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</si>
  <si>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</si>
  <si>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</si>
  <si>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</si>
  <si>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</si>
  <si>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</si>
  <si>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</si>
  <si>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</si>
  <si>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</si>
  <si>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维修（护）费</t>
  </si>
  <si>
    <t>其他商品和服务支出</t>
  </si>
  <si>
    <t>机关资本性支出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</si>
  <si>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</si>
  <si>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</si>
  <si>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</si>
  <si>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</si>
  <si>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</si>
  <si>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</si>
  <si>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</si>
  <si>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对事业单位经常性补助</t>
  </si>
  <si>
    <t>工资福利支出</t>
  </si>
  <si>
    <t>商品和服务支出</t>
  </si>
  <si>
    <t>其他对事业单位补助</t>
  </si>
  <si>
    <t>对事业单位资本性补助</t>
  </si>
  <si>
    <t>资本性支出(一）</t>
  </si>
  <si>
    <t>资本性支出（二）</t>
  </si>
  <si>
    <t>对企业补助</t>
  </si>
  <si>
    <t>费用补贴</t>
  </si>
  <si>
    <t>利息补贴</t>
  </si>
  <si>
    <t>其他对企业补助</t>
  </si>
  <si>
    <t>对企业资本性支出</t>
  </si>
  <si>
    <t>资本金注入(一）</t>
  </si>
  <si>
    <t>资本金注入（二）</t>
  </si>
  <si>
    <t>对个人和家庭的补助</t>
  </si>
  <si>
    <t>社会福利和救助</t>
  </si>
  <si>
    <t>助学金</t>
  </si>
  <si>
    <t>个人农业生产补贴</t>
  </si>
  <si>
    <t>离退休费</t>
  </si>
  <si>
    <t>其他对个人和家庭补助</t>
  </si>
  <si>
    <t>对社会保障基金补助</t>
  </si>
  <si>
    <t>补充全国社会保障基金</t>
  </si>
  <si>
    <t>债务利息及费用支出</t>
  </si>
  <si>
    <t>国内债务付息</t>
  </si>
  <si>
    <t>国内债务发行费用</t>
  </si>
  <si>
    <t>预备费及预留</t>
  </si>
  <si>
    <t>预留</t>
  </si>
  <si>
    <t>支    出   合   计</t>
  </si>
  <si>
    <t>表五</t>
  </si>
  <si>
    <t>湘乡市2026年公共预算（基本支出）工资福利支出预算表（按部门预算经济分类）</t>
  </si>
  <si>
    <t>功能科目</t>
  </si>
  <si>
    <t>单位代码</t>
  </si>
  <si>
    <t>单位名称（功能科目）</t>
  </si>
  <si>
    <t>总  计</t>
  </si>
  <si>
    <t>工资津补贴</t>
  </si>
  <si>
    <t xml:space="preserve">社会保障缴费					 </t>
  </si>
  <si>
    <t xml:space="preserve">其他工资福利支出			 </t>
  </si>
  <si>
    <t>类</t>
  </si>
  <si>
    <t>款</t>
  </si>
  <si>
    <t>项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</si>
  <si>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</si>
  <si>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</si>
  <si>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</si>
  <si>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</si>
  <si>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</si>
  <si>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</si>
  <si>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</si>
  <si>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</si>
  <si>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</si>
  <si>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</si>
  <si>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</si>
  <si>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101</t>
  </si>
  <si>
    <t>中共湘乡市委办公室</t>
  </si>
  <si>
    <t xml:space="preserve">  101001</t>
  </si>
  <si>
    <t xml:space="preserve">  中共湘乡市委办公室</t>
  </si>
  <si>
    <t>201</t>
  </si>
  <si>
    <t>31</t>
  </si>
  <si>
    <t>20131</t>
  </si>
  <si>
    <t>01</t>
  </si>
  <si>
    <t xml:space="preserve">    2013101</t>
  </si>
  <si>
    <t xml:space="preserve">    行政运行</t>
  </si>
  <si>
    <t>208</t>
  </si>
  <si>
    <t>05</t>
  </si>
  <si>
    <t>20805</t>
  </si>
  <si>
    <t xml:space="preserve">    2080505</t>
  </si>
  <si>
    <t xml:space="preserve">    机关事业单位基本养老保险缴费支出</t>
  </si>
  <si>
    <t>99</t>
  </si>
  <si>
    <t>20899</t>
  </si>
  <si>
    <t xml:space="preserve">    2089999</t>
  </si>
  <si>
    <t xml:space="preserve">    其他社会保障和就业支出</t>
  </si>
  <si>
    <t>210</t>
  </si>
  <si>
    <t>11</t>
  </si>
  <si>
    <t>21011</t>
  </si>
  <si>
    <t xml:space="preserve">    2101101</t>
  </si>
  <si>
    <t xml:space="preserve">    行政单位医疗</t>
  </si>
  <si>
    <t>221</t>
  </si>
  <si>
    <t>02</t>
  </si>
  <si>
    <t>22102</t>
  </si>
  <si>
    <t xml:space="preserve">    2210201</t>
  </si>
  <si>
    <t xml:space="preserve">    住房公积金</t>
  </si>
  <si>
    <t>102</t>
  </si>
  <si>
    <t>中共湘乡市纪律检查委员会</t>
  </si>
  <si>
    <t xml:space="preserve">  102001</t>
  </si>
  <si>
    <t xml:space="preserve">  中共湘乡市纪律检查委员会</t>
  </si>
  <si>
    <t>20111</t>
  </si>
  <si>
    <t xml:space="preserve">    2011101</t>
  </si>
  <si>
    <t>103</t>
  </si>
  <si>
    <t>中共湘乡市委统战部</t>
  </si>
  <si>
    <t xml:space="preserve">  103001</t>
  </si>
  <si>
    <t xml:space="preserve">  中共湘乡市委统战部</t>
  </si>
  <si>
    <t>34</t>
  </si>
  <si>
    <t>20134</t>
  </si>
  <si>
    <t xml:space="preserve">    2013401</t>
  </si>
  <si>
    <t>104</t>
  </si>
  <si>
    <t>中共湘乡市委宣传部</t>
  </si>
  <si>
    <t xml:space="preserve">  104001</t>
  </si>
  <si>
    <t xml:space="preserve">  中共湘乡市委宣传部</t>
  </si>
  <si>
    <t>33</t>
  </si>
  <si>
    <t>20133</t>
  </si>
  <si>
    <t xml:space="preserve">    2013301</t>
  </si>
  <si>
    <t>105</t>
  </si>
  <si>
    <t>中共湘乡市委组织部</t>
  </si>
  <si>
    <t xml:space="preserve">  105001</t>
  </si>
  <si>
    <t xml:space="preserve">  中共湘乡市委组织部</t>
  </si>
  <si>
    <t>32</t>
  </si>
  <si>
    <t>20132</t>
  </si>
  <si>
    <t xml:space="preserve">    2013201</t>
  </si>
  <si>
    <t>106</t>
  </si>
  <si>
    <t>中共湘乡市机构编制委员会办公室</t>
  </si>
  <si>
    <t xml:space="preserve">  106001</t>
  </si>
  <si>
    <t xml:space="preserve">  中共湘乡市机构编制委员会办公室</t>
  </si>
  <si>
    <t>107</t>
  </si>
  <si>
    <t>湘乡市人民政府办公室</t>
  </si>
  <si>
    <t xml:space="preserve">  107001</t>
  </si>
  <si>
    <t xml:space="preserve">  湘乡市人民政府办公室</t>
  </si>
  <si>
    <t>03</t>
  </si>
  <si>
    <t>20103</t>
  </si>
  <si>
    <t xml:space="preserve">    2010301</t>
  </si>
  <si>
    <t>108</t>
  </si>
  <si>
    <t>湘乡市委党史研究室</t>
  </si>
  <si>
    <t xml:space="preserve">  108001</t>
  </si>
  <si>
    <t xml:space="preserve">  湘乡市委党史研究室</t>
  </si>
  <si>
    <t>109</t>
  </si>
  <si>
    <t>湘乡市人民代表大会常务委员会办公室</t>
  </si>
  <si>
    <t xml:space="preserve">  109001</t>
  </si>
  <si>
    <t xml:space="preserve">  湘乡市人民代表大会常务委员会办公室</t>
  </si>
  <si>
    <t>20101</t>
  </si>
  <si>
    <t xml:space="preserve">    2010101</t>
  </si>
  <si>
    <t>110</t>
  </si>
  <si>
    <t>中国人民政治协商会议湘乡市委员会办公室</t>
  </si>
  <si>
    <t xml:space="preserve">  110001</t>
  </si>
  <si>
    <t xml:space="preserve">  中国人民政治协商会议湘乡市委员会办公室</t>
  </si>
  <si>
    <t>20102</t>
  </si>
  <si>
    <t xml:space="preserve">    2010201</t>
  </si>
  <si>
    <t>111</t>
  </si>
  <si>
    <t>湘乡市财政局</t>
  </si>
  <si>
    <t xml:space="preserve">  111001</t>
  </si>
  <si>
    <t xml:space="preserve">  湘乡市财政局</t>
  </si>
  <si>
    <t>06</t>
  </si>
  <si>
    <t>20106</t>
  </si>
  <si>
    <t xml:space="preserve">    2010601</t>
  </si>
  <si>
    <t>112</t>
  </si>
  <si>
    <t>湖南省湘乡市工商业联合会（总商会）</t>
  </si>
  <si>
    <t xml:space="preserve">  112001</t>
  </si>
  <si>
    <t xml:space="preserve">  湘乡市工商业联合会（总商会）</t>
  </si>
  <si>
    <t>28</t>
  </si>
  <si>
    <t>20128</t>
  </si>
  <si>
    <t xml:space="preserve">    2012801</t>
  </si>
  <si>
    <t>113</t>
  </si>
  <si>
    <t>湘乡市公安局</t>
  </si>
  <si>
    <t xml:space="preserve">  113001</t>
  </si>
  <si>
    <t xml:space="preserve">  湘乡市公安局</t>
  </si>
  <si>
    <t>204</t>
  </si>
  <si>
    <t>20402</t>
  </si>
  <si>
    <t xml:space="preserve">    2040201</t>
  </si>
  <si>
    <t>114</t>
  </si>
  <si>
    <t>湘乡市公安局交通警察大队</t>
  </si>
  <si>
    <t xml:space="preserve">  114001</t>
  </si>
  <si>
    <t xml:space="preserve">  湘乡市公安局交通警察大队</t>
  </si>
  <si>
    <t>117</t>
  </si>
  <si>
    <t>中共湘乡市委政法委员会</t>
  </si>
  <si>
    <t xml:space="preserve">  117001</t>
  </si>
  <si>
    <t xml:space="preserve">  中共湘乡市委政法委员会</t>
  </si>
  <si>
    <t>36</t>
  </si>
  <si>
    <t>20136</t>
  </si>
  <si>
    <t xml:space="preserve">    2013601</t>
  </si>
  <si>
    <t>118</t>
  </si>
  <si>
    <t>湘乡市离退休干部服务中心</t>
  </si>
  <si>
    <t xml:space="preserve">  118001</t>
  </si>
  <si>
    <t xml:space="preserve">  湘乡市离退休干部服务中心</t>
  </si>
  <si>
    <t xml:space="preserve">    2101102</t>
  </si>
  <si>
    <t xml:space="preserve">    事业单位医疗</t>
  </si>
  <si>
    <t>119</t>
  </si>
  <si>
    <t>中国国民党革命委员会湘乡市委员会</t>
  </si>
  <si>
    <t xml:space="preserve">  119001</t>
  </si>
  <si>
    <t xml:space="preserve">  中国国民党革命委员会湘乡市委员会</t>
  </si>
  <si>
    <t>120</t>
  </si>
  <si>
    <t>湘乡市审计局</t>
  </si>
  <si>
    <t xml:space="preserve">  120001</t>
  </si>
  <si>
    <t xml:space="preserve">  湘乡市审计局</t>
  </si>
  <si>
    <t>08</t>
  </si>
  <si>
    <t>20108</t>
  </si>
  <si>
    <t xml:space="preserve">    2010801</t>
  </si>
  <si>
    <t>121</t>
  </si>
  <si>
    <t>湘乡市档案馆</t>
  </si>
  <si>
    <t xml:space="preserve">  121001</t>
  </si>
  <si>
    <t xml:space="preserve">  湘乡市档案馆</t>
  </si>
  <si>
    <t>26</t>
  </si>
  <si>
    <t>20126</t>
  </si>
  <si>
    <t xml:space="preserve">    2012601</t>
  </si>
  <si>
    <t>122</t>
  </si>
  <si>
    <t>湘乡市妇女联合会</t>
  </si>
  <si>
    <t xml:space="preserve">  122001</t>
  </si>
  <si>
    <t xml:space="preserve">  湘乡市妇女联合会</t>
  </si>
  <si>
    <t>29</t>
  </si>
  <si>
    <t>20129</t>
  </si>
  <si>
    <t xml:space="preserve">    2012901</t>
  </si>
  <si>
    <t>123</t>
  </si>
  <si>
    <t>中国共产主义青年团湘乡市委员会</t>
  </si>
  <si>
    <t xml:space="preserve">  123001</t>
  </si>
  <si>
    <t xml:space="preserve">  中国共产主义青年团湘乡市委员会</t>
  </si>
  <si>
    <t>124</t>
  </si>
  <si>
    <t>湘乡市司法局</t>
  </si>
  <si>
    <t xml:space="preserve">  124001</t>
  </si>
  <si>
    <t xml:space="preserve">  湘乡市司法局</t>
  </si>
  <si>
    <t>20406</t>
  </si>
  <si>
    <t xml:space="preserve">    2040601</t>
  </si>
  <si>
    <t>125</t>
  </si>
  <si>
    <t>湘乡市统计局</t>
  </si>
  <si>
    <t xml:space="preserve">  125001</t>
  </si>
  <si>
    <t xml:space="preserve">  湘乡市统计局</t>
  </si>
  <si>
    <t>20105</t>
  </si>
  <si>
    <t xml:space="preserve">    2010501</t>
  </si>
  <si>
    <t>126</t>
  </si>
  <si>
    <t>湘乡市信访局</t>
  </si>
  <si>
    <t xml:space="preserve">  126001</t>
  </si>
  <si>
    <t xml:space="preserve">  湘乡市信访局</t>
  </si>
  <si>
    <t>40</t>
  </si>
  <si>
    <t>20140</t>
  </si>
  <si>
    <t xml:space="preserve">    2014001</t>
  </si>
  <si>
    <t>127</t>
  </si>
  <si>
    <t>湘乡市数据局</t>
  </si>
  <si>
    <t xml:space="preserve">  127001</t>
  </si>
  <si>
    <t xml:space="preserve">  湘乡市数据局</t>
  </si>
  <si>
    <t>41</t>
  </si>
  <si>
    <t>20141</t>
  </si>
  <si>
    <t xml:space="preserve">    2014101</t>
  </si>
  <si>
    <t>128</t>
  </si>
  <si>
    <t>中共湘乡市委党校</t>
  </si>
  <si>
    <t xml:space="preserve">  128001</t>
  </si>
  <si>
    <t xml:space="preserve">  中共湘乡市委党校</t>
  </si>
  <si>
    <t>205</t>
  </si>
  <si>
    <t>20508</t>
  </si>
  <si>
    <t xml:space="preserve">    2050802</t>
  </si>
  <si>
    <t xml:space="preserve">    干部教育</t>
  </si>
  <si>
    <t>129</t>
  </si>
  <si>
    <t>湘乡市总工会</t>
  </si>
  <si>
    <t xml:space="preserve">  129001</t>
  </si>
  <si>
    <t xml:space="preserve">  湘乡市总工会</t>
  </si>
  <si>
    <t>130</t>
  </si>
  <si>
    <t>湘乡市市场监督管理局</t>
  </si>
  <si>
    <t xml:space="preserve">  130001</t>
  </si>
  <si>
    <t xml:space="preserve">  湘乡市市场监督管理局</t>
  </si>
  <si>
    <t>38</t>
  </si>
  <si>
    <t>20138</t>
  </si>
  <si>
    <t xml:space="preserve">    2013801</t>
  </si>
  <si>
    <t>132</t>
  </si>
  <si>
    <t>湘乡市归国华侨联合会</t>
  </si>
  <si>
    <t xml:space="preserve">  132001</t>
  </si>
  <si>
    <t xml:space="preserve">  湘乡市归国华侨联合会</t>
  </si>
  <si>
    <t xml:space="preserve">    2013405</t>
  </si>
  <si>
    <t xml:space="preserve">    华侨事务</t>
  </si>
  <si>
    <t>133</t>
  </si>
  <si>
    <t>湘乡市机关事务服务中心</t>
  </si>
  <si>
    <t xml:space="preserve">  133001</t>
  </si>
  <si>
    <t xml:space="preserve">  湘乡市机关事务服务中心</t>
  </si>
  <si>
    <t>135</t>
  </si>
  <si>
    <t>中共湘乡市委网络安全和信息化委员会办公室</t>
  </si>
  <si>
    <t xml:space="preserve">  135001</t>
  </si>
  <si>
    <t xml:space="preserve">  中共湘乡市委网络安全和信息化委员会办公室</t>
  </si>
  <si>
    <t>37</t>
  </si>
  <si>
    <t>20137</t>
  </si>
  <si>
    <t xml:space="preserve">    2013701</t>
  </si>
  <si>
    <t>136</t>
  </si>
  <si>
    <t>湘乡市委巡察工作领导小组办公室</t>
  </si>
  <si>
    <t xml:space="preserve">  136001</t>
  </si>
  <si>
    <t xml:space="preserve">  湘乡市委巡察工作领导小组办公室</t>
  </si>
  <si>
    <t>137</t>
  </si>
  <si>
    <t>湘乡市创新发展研究中心</t>
  </si>
  <si>
    <t xml:space="preserve">  137001</t>
  </si>
  <si>
    <t xml:space="preserve">  湘乡市创新发展研究中心</t>
  </si>
  <si>
    <t>138</t>
  </si>
  <si>
    <t>湘乡市委社会工作部</t>
  </si>
  <si>
    <t xml:space="preserve">  138001</t>
  </si>
  <si>
    <t xml:space="preserve">  湘乡市委社会工作部</t>
  </si>
  <si>
    <t>39</t>
  </si>
  <si>
    <t>20139</t>
  </si>
  <si>
    <t xml:space="preserve">    2013901</t>
  </si>
  <si>
    <t>湘乡市教育局</t>
  </si>
  <si>
    <t xml:space="preserve">  201001</t>
  </si>
  <si>
    <t xml:space="preserve">  湘乡市教育局</t>
  </si>
  <si>
    <t>20501</t>
  </si>
  <si>
    <t xml:space="preserve">    2050102</t>
  </si>
  <si>
    <t xml:space="preserve">    一般行政管理事务</t>
  </si>
  <si>
    <t xml:space="preserve">  201003</t>
  </si>
  <si>
    <t xml:space="preserve">  湘乡市东山学校</t>
  </si>
  <si>
    <t>20502</t>
  </si>
  <si>
    <t>04</t>
  </si>
  <si>
    <t xml:space="preserve">    2050204</t>
  </si>
  <si>
    <t xml:space="preserve">    高中教育</t>
  </si>
  <si>
    <t xml:space="preserve">  201004</t>
  </si>
  <si>
    <t xml:space="preserve">  湘乡市白田中心学校</t>
  </si>
  <si>
    <t xml:space="preserve">    2050202</t>
  </si>
  <si>
    <t xml:space="preserve">    小学教育</t>
  </si>
  <si>
    <t xml:space="preserve">    2050203</t>
  </si>
  <si>
    <t xml:space="preserve">    初中教育</t>
  </si>
  <si>
    <t xml:space="preserve">  201005</t>
  </si>
  <si>
    <t xml:space="preserve">  湘乡市东郊中心学校</t>
  </si>
  <si>
    <t xml:space="preserve">  201006</t>
  </si>
  <si>
    <t xml:space="preserve">  湘乡市翻江中心学校</t>
  </si>
  <si>
    <t xml:space="preserve">  201007</t>
  </si>
  <si>
    <t xml:space="preserve">  湘乡市壶天中心学校</t>
  </si>
  <si>
    <t xml:space="preserve">  201008</t>
  </si>
  <si>
    <t xml:space="preserve">  湘乡市金石中心学校</t>
  </si>
  <si>
    <t xml:space="preserve">  201009</t>
  </si>
  <si>
    <t xml:space="preserve">  湘乡市金薮中心学校</t>
  </si>
  <si>
    <t xml:space="preserve">  201010</t>
  </si>
  <si>
    <t xml:space="preserve">  湘乡市栗山中心学校</t>
  </si>
  <si>
    <t xml:space="preserve">  201011</t>
  </si>
  <si>
    <t xml:space="preserve">  湘乡市龙洞中心学校</t>
  </si>
  <si>
    <t xml:space="preserve">  201012</t>
  </si>
  <si>
    <t xml:space="preserve">  湘乡市毛田中心学校</t>
  </si>
  <si>
    <t xml:space="preserve">  201013</t>
  </si>
  <si>
    <t xml:space="preserve">  湘乡市梅桥中心学校</t>
  </si>
  <si>
    <t xml:space="preserve">  201014</t>
  </si>
  <si>
    <t xml:space="preserve">  湘乡市棋梓中心学校</t>
  </si>
  <si>
    <t xml:space="preserve">  201015</t>
  </si>
  <si>
    <t xml:space="preserve">  湘乡市泉塘中心学校</t>
  </si>
  <si>
    <t xml:space="preserve">  201016</t>
  </si>
  <si>
    <t xml:space="preserve">  湘乡市山枣中心学校</t>
  </si>
  <si>
    <t xml:space="preserve">  201017</t>
  </si>
  <si>
    <t xml:space="preserve">  湘乡市潭市中心学校</t>
  </si>
  <si>
    <t xml:space="preserve">  201018</t>
  </si>
  <si>
    <t xml:space="preserve">  湘乡市虞唐中心学校</t>
  </si>
  <si>
    <t xml:space="preserve">  201019</t>
  </si>
  <si>
    <t xml:space="preserve">  湘乡市育塅中心学校</t>
  </si>
  <si>
    <t xml:space="preserve">  201020</t>
  </si>
  <si>
    <t xml:space="preserve">  湘乡市月山中心学校</t>
  </si>
  <si>
    <t xml:space="preserve">  201021</t>
  </si>
  <si>
    <t xml:space="preserve">  湘乡市中沙中心学校</t>
  </si>
  <si>
    <t xml:space="preserve">    2050201</t>
  </si>
  <si>
    <t xml:space="preserve">    学前教育</t>
  </si>
  <si>
    <t xml:space="preserve">  201022</t>
  </si>
  <si>
    <t xml:space="preserve">  湘乡市东山中心学校</t>
  </si>
  <si>
    <t xml:space="preserve">  201023</t>
  </si>
  <si>
    <t xml:space="preserve">  湘乡市城区中心学校</t>
  </si>
  <si>
    <t xml:space="preserve">  201024</t>
  </si>
  <si>
    <t xml:space="preserve">  湘乡市第一中学</t>
  </si>
  <si>
    <t xml:space="preserve">  201025</t>
  </si>
  <si>
    <t xml:space="preserve">  湘乡市第二中学</t>
  </si>
  <si>
    <t xml:space="preserve">  201026</t>
  </si>
  <si>
    <t xml:space="preserve">  湘乡市第四中学</t>
  </si>
  <si>
    <t xml:space="preserve">  201027</t>
  </si>
  <si>
    <t xml:space="preserve">  湘乡市教师进修学校</t>
  </si>
  <si>
    <t xml:space="preserve">    2050801</t>
  </si>
  <si>
    <t xml:space="preserve">    教师进修</t>
  </si>
  <si>
    <t xml:space="preserve">  201028</t>
  </si>
  <si>
    <t xml:space="preserve">  湘乡市东方红学校</t>
  </si>
  <si>
    <t xml:space="preserve">  201029</t>
  </si>
  <si>
    <t xml:space="preserve">  湘乡市向阳学校</t>
  </si>
  <si>
    <t xml:space="preserve">  201030</t>
  </si>
  <si>
    <t xml:space="preserve">  湘乡市湘铝学校</t>
  </si>
  <si>
    <t xml:space="preserve">  201031</t>
  </si>
  <si>
    <t xml:space="preserve">  湘乡市湖铁学校</t>
  </si>
  <si>
    <t xml:space="preserve">  201032</t>
  </si>
  <si>
    <t xml:space="preserve">  湘乡市第一职业中等专业学校</t>
  </si>
  <si>
    <t>20503</t>
  </si>
  <si>
    <t xml:space="preserve">    2050302</t>
  </si>
  <si>
    <t xml:space="preserve">    中等职业教育</t>
  </si>
  <si>
    <t xml:space="preserve">  201034</t>
  </si>
  <si>
    <t xml:space="preserve">  湘乡市教育发展中心</t>
  </si>
  <si>
    <t xml:space="preserve">  201037</t>
  </si>
  <si>
    <t xml:space="preserve">  湘乡市景云中学</t>
  </si>
  <si>
    <t xml:space="preserve">  201038</t>
  </si>
  <si>
    <t xml:space="preserve">  湘乡市机关幼儿园</t>
  </si>
  <si>
    <t xml:space="preserve">  201039</t>
  </si>
  <si>
    <t xml:space="preserve">  湘乡市特殊教育学校</t>
  </si>
  <si>
    <t>07</t>
  </si>
  <si>
    <t>20507</t>
  </si>
  <si>
    <t xml:space="preserve">    2050701</t>
  </si>
  <si>
    <t xml:space="preserve">    特殊学校教育</t>
  </si>
  <si>
    <t xml:space="preserve">  201040</t>
  </si>
  <si>
    <t xml:space="preserve">  湘乡市起凤学校</t>
  </si>
  <si>
    <t xml:space="preserve">  201042</t>
  </si>
  <si>
    <t xml:space="preserve">  湘乡市东皋学校</t>
  </si>
  <si>
    <t xml:space="preserve">  201043</t>
  </si>
  <si>
    <t xml:space="preserve">  湘乡市芙蓉学校</t>
  </si>
  <si>
    <t xml:space="preserve">  201044</t>
  </si>
  <si>
    <t xml:space="preserve">  湘乡市东台中学</t>
  </si>
  <si>
    <t xml:space="preserve">  201045</t>
  </si>
  <si>
    <t xml:space="preserve">  湘乡市教科院</t>
  </si>
  <si>
    <t>202</t>
  </si>
  <si>
    <t>湘乡市科学技术协会</t>
  </si>
  <si>
    <t xml:space="preserve">  202001</t>
  </si>
  <si>
    <t xml:space="preserve">  湘乡市科学技术协会</t>
  </si>
  <si>
    <t>206</t>
  </si>
  <si>
    <t>20601</t>
  </si>
  <si>
    <t xml:space="preserve">    2060101</t>
  </si>
  <si>
    <t>203</t>
  </si>
  <si>
    <t>湘乡市文化旅游广电体育局</t>
  </si>
  <si>
    <t xml:space="preserve">  203001</t>
  </si>
  <si>
    <t xml:space="preserve">  湘乡市文化旅游广电体育局</t>
  </si>
  <si>
    <t>207</t>
  </si>
  <si>
    <t>20701</t>
  </si>
  <si>
    <t xml:space="preserve">    2070101</t>
  </si>
  <si>
    <t xml:space="preserve">  203002</t>
  </si>
  <si>
    <t xml:space="preserve">  湘乡市文化馆</t>
  </si>
  <si>
    <t>09</t>
  </si>
  <si>
    <t xml:space="preserve">    2070109</t>
  </si>
  <si>
    <t xml:space="preserve">    群众文化</t>
  </si>
  <si>
    <t xml:space="preserve">  203003</t>
  </si>
  <si>
    <t xml:space="preserve">  湘乡市图书馆</t>
  </si>
  <si>
    <t xml:space="preserve">    2070104</t>
  </si>
  <si>
    <t xml:space="preserve">    图书馆</t>
  </si>
  <si>
    <t xml:space="preserve">  203005</t>
  </si>
  <si>
    <t xml:space="preserve">  湘乡剧院</t>
  </si>
  <si>
    <t xml:space="preserve">    2070106</t>
  </si>
  <si>
    <t xml:space="preserve">    艺术表演场所</t>
  </si>
  <si>
    <t xml:space="preserve">  203006</t>
  </si>
  <si>
    <t xml:space="preserve">  湘乡市博物馆</t>
  </si>
  <si>
    <t>20702</t>
  </si>
  <si>
    <t xml:space="preserve">    2070205</t>
  </si>
  <si>
    <t xml:space="preserve">    博物馆</t>
  </si>
  <si>
    <t>湘乡市文学艺术联合会</t>
  </si>
  <si>
    <t xml:space="preserve">  204001</t>
  </si>
  <si>
    <t xml:space="preserve">  湘乡市文学艺术联合会</t>
  </si>
  <si>
    <t>湘乡市融媒体中心</t>
  </si>
  <si>
    <t xml:space="preserve">  205001</t>
  </si>
  <si>
    <t xml:space="preserve">  湘乡市融媒体中心</t>
  </si>
  <si>
    <t>20708</t>
  </si>
  <si>
    <t xml:space="preserve">    2070801</t>
  </si>
  <si>
    <t>301</t>
  </si>
  <si>
    <t>湘乡市农业农村局</t>
  </si>
  <si>
    <t xml:space="preserve">  301001</t>
  </si>
  <si>
    <t xml:space="preserve">  湘乡市农业农村局</t>
  </si>
  <si>
    <t>213</t>
  </si>
  <si>
    <t>21301</t>
  </si>
  <si>
    <t xml:space="preserve">    2130101</t>
  </si>
  <si>
    <t>302</t>
  </si>
  <si>
    <t>湘乡市水利局</t>
  </si>
  <si>
    <t xml:space="preserve">  302001</t>
  </si>
  <si>
    <t xml:space="preserve">  湘乡市水利局</t>
  </si>
  <si>
    <t>21303</t>
  </si>
  <si>
    <t xml:space="preserve">    2130301</t>
  </si>
  <si>
    <t xml:space="preserve">  302002</t>
  </si>
  <si>
    <t xml:space="preserve">  湘乡市水土保持站</t>
  </si>
  <si>
    <t xml:space="preserve">  302019</t>
  </si>
  <si>
    <t xml:space="preserve">  湘乡市赤石水库工作站</t>
  </si>
  <si>
    <t xml:space="preserve">  302020</t>
  </si>
  <si>
    <t xml:space="preserve">  湘乡市红日水库工作站</t>
  </si>
  <si>
    <t xml:space="preserve">  302021</t>
  </si>
  <si>
    <t xml:space="preserve">  湘乡市合东水库工作站</t>
  </si>
  <si>
    <t xml:space="preserve">  302022</t>
  </si>
  <si>
    <t xml:space="preserve">  湘乡市长江水库工作站</t>
  </si>
  <si>
    <t xml:space="preserve">  302023</t>
  </si>
  <si>
    <t xml:space="preserve">  湘乡市桃林水库工作站</t>
  </si>
  <si>
    <t xml:space="preserve">  302024</t>
  </si>
  <si>
    <t xml:space="preserve">  湘乡市东山水闸工作站</t>
  </si>
  <si>
    <t>401</t>
  </si>
  <si>
    <t>湘乡市卫生健康局</t>
  </si>
  <si>
    <t xml:space="preserve">  401001</t>
  </si>
  <si>
    <t xml:space="preserve">  湘乡市卫生健康局</t>
  </si>
  <si>
    <t>21001</t>
  </si>
  <si>
    <t xml:space="preserve">    2100101</t>
  </si>
  <si>
    <t xml:space="preserve">  401002</t>
  </si>
  <si>
    <t xml:space="preserve">  湘乡市妇幼保健院</t>
  </si>
  <si>
    <t>21004</t>
  </si>
  <si>
    <t xml:space="preserve">    2100403</t>
  </si>
  <si>
    <t xml:space="preserve">    妇幼保健机构</t>
  </si>
  <si>
    <t xml:space="preserve">  401003</t>
  </si>
  <si>
    <t xml:space="preserve">  湘乡市疾病预防控制中心</t>
  </si>
  <si>
    <t xml:space="preserve">    2100401</t>
  </si>
  <si>
    <t xml:space="preserve">    疾病预防控制机构</t>
  </si>
  <si>
    <t xml:space="preserve">  401004</t>
  </si>
  <si>
    <t xml:space="preserve">  湘乡市卫生计生综合监督执法局</t>
  </si>
  <si>
    <t xml:space="preserve">    2100402</t>
  </si>
  <si>
    <t xml:space="preserve">    卫生监督机构</t>
  </si>
  <si>
    <t xml:space="preserve">  401009</t>
  </si>
  <si>
    <t xml:space="preserve">  湘乡市基层医疗卫生</t>
  </si>
  <si>
    <t>21003</t>
  </si>
  <si>
    <t xml:space="preserve">    2100302</t>
  </si>
  <si>
    <t xml:space="preserve">    乡镇卫生院</t>
  </si>
  <si>
    <t>402</t>
  </si>
  <si>
    <t>湘乡市民政局</t>
  </si>
  <si>
    <t xml:space="preserve">  402001</t>
  </si>
  <si>
    <t xml:space="preserve">  湘乡市民政局</t>
  </si>
  <si>
    <t>20802</t>
  </si>
  <si>
    <t>民政管理事务</t>
  </si>
  <si>
    <t xml:space="preserve">    2080201</t>
  </si>
  <si>
    <t>403</t>
  </si>
  <si>
    <t>湘乡市残疾人联合会</t>
  </si>
  <si>
    <t xml:space="preserve">  403001</t>
  </si>
  <si>
    <t xml:space="preserve">  湘乡市残疾人联合会</t>
  </si>
  <si>
    <t>20811</t>
  </si>
  <si>
    <t xml:space="preserve">    2081101</t>
  </si>
  <si>
    <t>404</t>
  </si>
  <si>
    <t>湘乡市人力资源和社会保障局</t>
  </si>
  <si>
    <t xml:space="preserve">  404001</t>
  </si>
  <si>
    <t xml:space="preserve">  湘乡市人力资源和社会保障局</t>
  </si>
  <si>
    <t>20801</t>
  </si>
  <si>
    <t xml:space="preserve">    2080101</t>
  </si>
  <si>
    <t>406</t>
  </si>
  <si>
    <t>湘乡市退役军人事务局</t>
  </si>
  <si>
    <t xml:space="preserve">  406001</t>
  </si>
  <si>
    <t xml:space="preserve">  湘乡市退役军人事务局</t>
  </si>
  <si>
    <t>20828</t>
  </si>
  <si>
    <t xml:space="preserve">    2082801</t>
  </si>
  <si>
    <t>407</t>
  </si>
  <si>
    <t>湘乡市医疗保障局</t>
  </si>
  <si>
    <t xml:space="preserve">  407001</t>
  </si>
  <si>
    <t xml:space="preserve">  湘乡市医疗保障局</t>
  </si>
  <si>
    <t>15</t>
  </si>
  <si>
    <t>21015</t>
  </si>
  <si>
    <t xml:space="preserve">    2101501</t>
  </si>
  <si>
    <t>408</t>
  </si>
  <si>
    <t>湘乡市计划生育协会</t>
  </si>
  <si>
    <t xml:space="preserve">  408001</t>
  </si>
  <si>
    <t xml:space="preserve">  湘乡市计划生育协会</t>
  </si>
  <si>
    <t>21007</t>
  </si>
  <si>
    <t>16</t>
  </si>
  <si>
    <t xml:space="preserve">    2100716</t>
  </si>
  <si>
    <t xml:space="preserve">    计划生育机构</t>
  </si>
  <si>
    <t>409</t>
  </si>
  <si>
    <t>湘乡市红十字会</t>
  </si>
  <si>
    <t xml:space="preserve">  409001</t>
  </si>
  <si>
    <t xml:space="preserve">  湘乡市红十字会</t>
  </si>
  <si>
    <t>20816</t>
  </si>
  <si>
    <t xml:space="preserve">    2081601</t>
  </si>
  <si>
    <t>501</t>
  </si>
  <si>
    <t>湘乡市城市管理和综合执法局</t>
  </si>
  <si>
    <t xml:space="preserve">  501001</t>
  </si>
  <si>
    <t xml:space="preserve">  湘乡市城市管理和综合执法局</t>
  </si>
  <si>
    <t>212</t>
  </si>
  <si>
    <t>21201</t>
  </si>
  <si>
    <t xml:space="preserve">    2120101</t>
  </si>
  <si>
    <t xml:space="preserve">  501002</t>
  </si>
  <si>
    <t xml:space="preserve">  湘乡市城市管理行政执法大队</t>
  </si>
  <si>
    <t xml:space="preserve">    2120104</t>
  </si>
  <si>
    <t xml:space="preserve">    城管执法</t>
  </si>
  <si>
    <t xml:space="preserve">  501003</t>
  </si>
  <si>
    <t xml:space="preserve">  湘乡市城市公用事业服务中心</t>
  </si>
  <si>
    <t xml:space="preserve">  501004</t>
  </si>
  <si>
    <t xml:space="preserve">  湘乡市燃气安全指导站</t>
  </si>
  <si>
    <t xml:space="preserve">    2120199</t>
  </si>
  <si>
    <t xml:space="preserve">    其他城乡社区管理事务支出</t>
  </si>
  <si>
    <t xml:space="preserve">  501006</t>
  </si>
  <si>
    <t xml:space="preserve">  湘乡市环境卫生服务中心</t>
  </si>
  <si>
    <t>21205</t>
  </si>
  <si>
    <t xml:space="preserve">    2120501</t>
  </si>
  <si>
    <t xml:space="preserve">    城乡社区环境卫生</t>
  </si>
  <si>
    <t xml:space="preserve">  501009</t>
  </si>
  <si>
    <t xml:space="preserve">  湘乡市园林绿化服务中心</t>
  </si>
  <si>
    <t>50</t>
  </si>
  <si>
    <t xml:space="preserve">    2010150</t>
  </si>
  <si>
    <t xml:space="preserve">    事业运行</t>
  </si>
  <si>
    <t xml:space="preserve">  501010</t>
  </si>
  <si>
    <t xml:space="preserve">  湘乡市市政设施维护中心</t>
  </si>
  <si>
    <t>502</t>
  </si>
  <si>
    <t>湘乡市自然资源局</t>
  </si>
  <si>
    <t xml:space="preserve">  502001</t>
  </si>
  <si>
    <t xml:space="preserve">  湘乡市自然资源局</t>
  </si>
  <si>
    <t>220</t>
  </si>
  <si>
    <t>22001</t>
  </si>
  <si>
    <t xml:space="preserve">    2200101</t>
  </si>
  <si>
    <t>503</t>
  </si>
  <si>
    <t>湘乡市住房和城乡建设局</t>
  </si>
  <si>
    <t xml:space="preserve">  503001</t>
  </si>
  <si>
    <t xml:space="preserve">  湘乡市住房和城乡建设局</t>
  </si>
  <si>
    <t xml:space="preserve">  503002</t>
  </si>
  <si>
    <t xml:space="preserve">  湘乡市墙体材料和散装水泥服务所</t>
  </si>
  <si>
    <t xml:space="preserve">  503003</t>
  </si>
  <si>
    <t xml:space="preserve">  湘乡市建设工程质量安全监督站</t>
  </si>
  <si>
    <t>21206</t>
  </si>
  <si>
    <t xml:space="preserve">    2120601</t>
  </si>
  <si>
    <t xml:space="preserve">    建设市场管理与监督</t>
  </si>
  <si>
    <t xml:space="preserve">  503011</t>
  </si>
  <si>
    <t xml:space="preserve">  湘乡市住房保障服务中心</t>
  </si>
  <si>
    <t>505</t>
  </si>
  <si>
    <t>湘乡市交通运输局</t>
  </si>
  <si>
    <t xml:space="preserve">  505001</t>
  </si>
  <si>
    <t xml:space="preserve">  湘乡市交通运输局</t>
  </si>
  <si>
    <t>214</t>
  </si>
  <si>
    <t>21401</t>
  </si>
  <si>
    <t xml:space="preserve">    2140101</t>
  </si>
  <si>
    <t>510</t>
  </si>
  <si>
    <t>湘乡市优化人居环境事务中心</t>
  </si>
  <si>
    <t xml:space="preserve">  510001</t>
  </si>
  <si>
    <t xml:space="preserve">  湘乡市优化人居环境事务中心</t>
  </si>
  <si>
    <t>511</t>
  </si>
  <si>
    <t>湘乡市发展和改革局</t>
  </si>
  <si>
    <t xml:space="preserve">  511001</t>
  </si>
  <si>
    <t xml:space="preserve">  湘乡市发展和改革局</t>
  </si>
  <si>
    <t>20104</t>
  </si>
  <si>
    <t xml:space="preserve">    2010401</t>
  </si>
  <si>
    <t>512</t>
  </si>
  <si>
    <t>湘乡市林业局</t>
  </si>
  <si>
    <t xml:space="preserve">  512001</t>
  </si>
  <si>
    <t xml:space="preserve">  湘乡市林业局</t>
  </si>
  <si>
    <t>21302</t>
  </si>
  <si>
    <t xml:space="preserve">    2130201</t>
  </si>
  <si>
    <t xml:space="preserve">  512002</t>
  </si>
  <si>
    <t xml:space="preserve">  湘乡市东台山国家森林公园</t>
  </si>
  <si>
    <t xml:space="preserve">    2130204</t>
  </si>
  <si>
    <t xml:space="preserve">    事业机构</t>
  </si>
  <si>
    <t xml:space="preserve">  512005</t>
  </si>
  <si>
    <t xml:space="preserve">  湘乡市东山国有林场</t>
  </si>
  <si>
    <t xml:space="preserve">  512006</t>
  </si>
  <si>
    <t xml:space="preserve">  湘乡市褒忠山国有林场</t>
  </si>
  <si>
    <t>601</t>
  </si>
  <si>
    <t>湘乡市供销合作总社</t>
  </si>
  <si>
    <t xml:space="preserve">  601001</t>
  </si>
  <si>
    <t xml:space="preserve">  湘乡市供销合作总社</t>
  </si>
  <si>
    <t>216</t>
  </si>
  <si>
    <t>21602</t>
  </si>
  <si>
    <t xml:space="preserve">    2160201</t>
  </si>
  <si>
    <t>602</t>
  </si>
  <si>
    <t>湘乡市商务局</t>
  </si>
  <si>
    <t xml:space="preserve">  602001</t>
  </si>
  <si>
    <t xml:space="preserve">  湘乡市商务局</t>
  </si>
  <si>
    <t>13</t>
  </si>
  <si>
    <t>20113</t>
  </si>
  <si>
    <t xml:space="preserve">    2011301</t>
  </si>
  <si>
    <t xml:space="preserve">  602002</t>
  </si>
  <si>
    <t xml:space="preserve">  湘乡市市场服务中心</t>
  </si>
  <si>
    <t xml:space="preserve">    2160250</t>
  </si>
  <si>
    <t>603</t>
  </si>
  <si>
    <t>湘乡市应急管理局</t>
  </si>
  <si>
    <t xml:space="preserve">  603001</t>
  </si>
  <si>
    <t xml:space="preserve">  湘乡市应急管理局</t>
  </si>
  <si>
    <t>224</t>
  </si>
  <si>
    <t>22401</t>
  </si>
  <si>
    <t xml:space="preserve">    2240101</t>
  </si>
  <si>
    <t>604</t>
  </si>
  <si>
    <t>湘乡市科技和工业信息化局</t>
  </si>
  <si>
    <t xml:space="preserve">  604001</t>
  </si>
  <si>
    <t xml:space="preserve">  湘乡市科技和工业信息化局</t>
  </si>
  <si>
    <t>701</t>
  </si>
  <si>
    <t>湘乡市白田镇</t>
  </si>
  <si>
    <t xml:space="preserve">  701001</t>
  </si>
  <si>
    <t xml:space="preserve">  湘乡市白田镇人民政府</t>
  </si>
  <si>
    <t>702</t>
  </si>
  <si>
    <t>湘乡市东郊乡</t>
  </si>
  <si>
    <t xml:space="preserve">  702001</t>
  </si>
  <si>
    <t xml:space="preserve">  湘乡市东郊乡人民政府</t>
  </si>
  <si>
    <t>703</t>
  </si>
  <si>
    <t>湘乡市翻江镇</t>
  </si>
  <si>
    <t xml:space="preserve">  703001</t>
  </si>
  <si>
    <t xml:space="preserve">  湘乡市翻江镇人民政府</t>
  </si>
  <si>
    <t>704</t>
  </si>
  <si>
    <t>湘乡市壶天镇</t>
  </si>
  <si>
    <t xml:space="preserve">  704001</t>
  </si>
  <si>
    <t xml:space="preserve">  湘乡市壶天镇人民政府</t>
  </si>
  <si>
    <t>705</t>
  </si>
  <si>
    <t>湘乡市金石镇</t>
  </si>
  <si>
    <t xml:space="preserve">  705001</t>
  </si>
  <si>
    <t xml:space="preserve">  湘乡市金石镇人民政府</t>
  </si>
  <si>
    <t>706</t>
  </si>
  <si>
    <t>湘乡市金薮乡</t>
  </si>
  <si>
    <t xml:space="preserve">  706001</t>
  </si>
  <si>
    <t xml:space="preserve">  湘乡市金薮乡人民政府</t>
  </si>
  <si>
    <t>707</t>
  </si>
  <si>
    <t>湘乡市栗山镇</t>
  </si>
  <si>
    <t xml:space="preserve">  707001</t>
  </si>
  <si>
    <t xml:space="preserve">  湘乡市栗山镇人民政府</t>
  </si>
  <si>
    <t>708</t>
  </si>
  <si>
    <t>湘乡市龙洞镇</t>
  </si>
  <si>
    <t xml:space="preserve">  708001</t>
  </si>
  <si>
    <t xml:space="preserve">  湘乡市龙洞镇人民政府</t>
  </si>
  <si>
    <t>709</t>
  </si>
  <si>
    <t>湘乡市毛田镇</t>
  </si>
  <si>
    <t xml:space="preserve">  709001</t>
  </si>
  <si>
    <t xml:space="preserve">  湘乡市毛田镇人民政府</t>
  </si>
  <si>
    <t>710</t>
  </si>
  <si>
    <t>湘乡市梅桥镇</t>
  </si>
  <si>
    <t xml:space="preserve">  710001</t>
  </si>
  <si>
    <t xml:space="preserve">  湘乡市梅桥镇人民政府</t>
  </si>
  <si>
    <t>711</t>
  </si>
  <si>
    <t>湘乡市棋梓镇</t>
  </si>
  <si>
    <t xml:space="preserve">  711001</t>
  </si>
  <si>
    <t xml:space="preserve">  湘乡市棋梓镇人民政府</t>
  </si>
  <si>
    <t>712</t>
  </si>
  <si>
    <t>湘乡市泉塘镇</t>
  </si>
  <si>
    <t xml:space="preserve">  712001</t>
  </si>
  <si>
    <t xml:space="preserve">  湘乡市泉塘镇人民政府</t>
  </si>
  <si>
    <t>713</t>
  </si>
  <si>
    <t>湘乡市山枣镇</t>
  </si>
  <si>
    <t xml:space="preserve">  713001</t>
  </si>
  <si>
    <t xml:space="preserve">  湘乡市山枣镇人民政府</t>
  </si>
  <si>
    <t>714</t>
  </si>
  <si>
    <t>湘乡市潭市镇</t>
  </si>
  <si>
    <t xml:space="preserve">  714001</t>
  </si>
  <si>
    <t xml:space="preserve">  湘乡市潭市镇人民政府</t>
  </si>
  <si>
    <t>715</t>
  </si>
  <si>
    <t>湘乡市虞唐镇</t>
  </si>
  <si>
    <t xml:space="preserve">  715001</t>
  </si>
  <si>
    <t xml:space="preserve">  湘乡市虞唐镇人民政府</t>
  </si>
  <si>
    <t>716</t>
  </si>
  <si>
    <t>湘乡市育塅乡</t>
  </si>
  <si>
    <t xml:space="preserve">  716001</t>
  </si>
  <si>
    <t xml:space="preserve">  湘乡市育塅乡人民政府</t>
  </si>
  <si>
    <t>717</t>
  </si>
  <si>
    <t>湘乡市月山镇</t>
  </si>
  <si>
    <t xml:space="preserve">  717001</t>
  </si>
  <si>
    <t xml:space="preserve">  湘乡市月山镇人民政府</t>
  </si>
  <si>
    <t>718</t>
  </si>
  <si>
    <t>湘乡市中沙镇</t>
  </si>
  <si>
    <t xml:space="preserve">  718001</t>
  </si>
  <si>
    <t xml:space="preserve">  湘乡市中沙镇人民政府</t>
  </si>
  <si>
    <t>719</t>
  </si>
  <si>
    <t>湘乡市东山办事处</t>
  </si>
  <si>
    <t xml:space="preserve">  719001</t>
  </si>
  <si>
    <t xml:space="preserve">  湘乡市东山街道办事处</t>
  </si>
  <si>
    <t>720</t>
  </si>
  <si>
    <t>湘乡市昆仑桥办事处</t>
  </si>
  <si>
    <t xml:space="preserve">  720001</t>
  </si>
  <si>
    <t xml:space="preserve">  湘乡市昆仑桥街道办事处</t>
  </si>
  <si>
    <t>721</t>
  </si>
  <si>
    <t>湘乡市望春门办事处</t>
  </si>
  <si>
    <t xml:space="preserve">  721001</t>
  </si>
  <si>
    <t xml:space="preserve">  湘乡市望春门街道办事处</t>
  </si>
  <si>
    <t>722</t>
  </si>
  <si>
    <t>湘乡市新湘路办事处</t>
  </si>
  <si>
    <t xml:space="preserve">  722001</t>
  </si>
  <si>
    <t xml:space="preserve">  湘乡市新湘路街道办事处</t>
  </si>
  <si>
    <t>902</t>
  </si>
  <si>
    <t>湘乡市水府旅游区事务中心</t>
  </si>
  <si>
    <t xml:space="preserve">  902001</t>
  </si>
  <si>
    <t xml:space="preserve">  湘乡市水府旅游区事务中心</t>
  </si>
  <si>
    <t>注：如本表格为空，则表示本年度未安排此项目。</t>
  </si>
  <si>
    <t>表六</t>
  </si>
  <si>
    <t>湘乡市2026年公共预算（基本支出）商品和服务支出明细表（按部门预算经济分类）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</si>
  <si>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</si>
  <si>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</si>
  <si>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</si>
  <si>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</si>
  <si>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</si>
  <si>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</si>
  <si>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</si>
  <si>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</si>
  <si>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</si>
  <si>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</si>
  <si>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</si>
  <si>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维修(护)费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</si>
  <si>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</si>
  <si>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</si>
  <si>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</si>
  <si>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</si>
  <si>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</si>
  <si>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</si>
  <si>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</si>
  <si>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</si>
  <si>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</si>
  <si>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 xml:space="preserve">    2010302</t>
  </si>
  <si>
    <t xml:space="preserve">    2012902</t>
  </si>
  <si>
    <t xml:space="preserve">    2012906</t>
  </si>
  <si>
    <t xml:space="preserve">    工会事务</t>
  </si>
  <si>
    <t xml:space="preserve">    2014004</t>
  </si>
  <si>
    <t xml:space="preserve">    信访业务</t>
  </si>
  <si>
    <t xml:space="preserve">    2014099</t>
  </si>
  <si>
    <t xml:space="preserve">    其他信访事务支出</t>
  </si>
  <si>
    <t xml:space="preserve">    2050101</t>
  </si>
  <si>
    <t xml:space="preserve">    2050199</t>
  </si>
  <si>
    <t xml:space="preserve">    其他教育管理事务支出</t>
  </si>
  <si>
    <t xml:space="preserve">    2050103</t>
  </si>
  <si>
    <t xml:space="preserve">    机关服务</t>
  </si>
  <si>
    <t xml:space="preserve">    2120102</t>
  </si>
  <si>
    <t xml:space="preserve">    2130102</t>
  </si>
  <si>
    <t>表七</t>
  </si>
  <si>
    <t>湘乡市2026年公共预算（基本支出）对个人和家庭的补助支出明细表（按部门预算经济分类）</t>
  </si>
  <si>
    <t>总计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</si>
  <si>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</si>
  <si>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</si>
  <si>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</si>
  <si>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</si>
  <si>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</si>
  <si>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</si>
  <si>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</si>
  <si>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</si>
  <si>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</si>
  <si>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其他对个人和家庭的补助</t>
  </si>
  <si>
    <t xml:space="preserve">    2080501</t>
  </si>
  <si>
    <t xml:space="preserve">    行政单位离退休</t>
  </si>
  <si>
    <t xml:space="preserve">    2080502</t>
  </si>
  <si>
    <t xml:space="preserve">    事业单位离退休</t>
  </si>
  <si>
    <t xml:space="preserve">    2081104</t>
  </si>
  <si>
    <t xml:space="preserve">    残疾人康复</t>
  </si>
  <si>
    <t>25</t>
  </si>
  <si>
    <t>20825</t>
  </si>
  <si>
    <t xml:space="preserve">    2082502</t>
  </si>
  <si>
    <t xml:space="preserve">    其他农村生活救助</t>
  </si>
  <si>
    <t>20808</t>
  </si>
  <si>
    <t xml:space="preserve">    2080801</t>
  </si>
  <si>
    <t xml:space="preserve">    死亡抚恤</t>
  </si>
  <si>
    <t xml:space="preserve">  201033</t>
  </si>
  <si>
    <t xml:space="preserve">  湘乡市教育局城区离退休办公室</t>
  </si>
  <si>
    <t xml:space="preserve">    2080102</t>
  </si>
  <si>
    <t xml:space="preserve">    2130199</t>
  </si>
  <si>
    <t xml:space="preserve">    其他农业农村支出</t>
  </si>
  <si>
    <t>表八</t>
  </si>
  <si>
    <t>2026年公共财政收支预算(草案）平衡表</t>
  </si>
  <si>
    <r>
      <rPr>
        <sz val="10"/>
        <rFont val="黑体"/>
        <charset val="134"/>
      </rPr>
      <t>收</t>
    </r>
    <r>
      <rPr>
        <sz val="10"/>
        <rFont val="黑体"/>
        <charset val="134"/>
      </rPr>
      <t xml:space="preserve">                    </t>
    </r>
    <r>
      <rPr>
        <sz val="10"/>
        <rFont val="黑体"/>
        <charset val="134"/>
      </rPr>
      <t>入</t>
    </r>
  </si>
  <si>
    <r>
      <rPr>
        <sz val="10"/>
        <rFont val="黑体"/>
        <charset val="134"/>
      </rPr>
      <t>支</t>
    </r>
    <r>
      <rPr>
        <sz val="10"/>
        <rFont val="黑体"/>
        <charset val="134"/>
      </rPr>
      <t xml:space="preserve">                   </t>
    </r>
    <r>
      <rPr>
        <sz val="10"/>
        <rFont val="黑体"/>
        <charset val="134"/>
      </rPr>
      <t>出</t>
    </r>
  </si>
  <si>
    <r>
      <rPr>
        <sz val="10"/>
        <rFont val="黑体"/>
        <charset val="134"/>
      </rPr>
      <t>项</t>
    </r>
    <r>
      <rPr>
        <sz val="10"/>
        <rFont val="黑体"/>
        <charset val="134"/>
      </rPr>
      <t xml:space="preserve">   </t>
    </r>
    <r>
      <rPr>
        <sz val="10"/>
        <rFont val="黑体"/>
        <charset val="134"/>
      </rPr>
      <t>目</t>
    </r>
  </si>
  <si>
    <t>金   额</t>
  </si>
  <si>
    <t>一般预算收入</t>
  </si>
  <si>
    <t>公共财政预算支出</t>
  </si>
  <si>
    <t>转移性收入</t>
  </si>
  <si>
    <t>债务还本支出</t>
  </si>
  <si>
    <t xml:space="preserve">  1、返还性收入</t>
  </si>
  <si>
    <t>上解上级支出</t>
  </si>
  <si>
    <t xml:space="preserve">  2、一般性转移支付收入</t>
  </si>
  <si>
    <t xml:space="preserve">  3、专项转移支付收入</t>
  </si>
  <si>
    <t xml:space="preserve">  4、调入资金</t>
  </si>
  <si>
    <r>
      <rPr>
        <b/>
        <sz val="10"/>
        <rFont val="宋体"/>
        <charset val="134"/>
      </rPr>
      <t>总</t>
    </r>
    <r>
      <rPr>
        <b/>
        <sz val="10"/>
        <rFont val="Times New Roman"/>
        <charset val="0"/>
      </rPr>
      <t xml:space="preserve">               </t>
    </r>
    <r>
      <rPr>
        <b/>
        <sz val="10"/>
        <rFont val="宋体"/>
        <charset val="134"/>
      </rPr>
      <t>计</t>
    </r>
  </si>
  <si>
    <r>
      <rPr>
        <b/>
        <sz val="10"/>
        <rFont val="宋体"/>
        <charset val="134"/>
      </rPr>
      <t>总</t>
    </r>
    <r>
      <rPr>
        <b/>
        <sz val="10"/>
        <rFont val="Times New Roman"/>
        <charset val="0"/>
      </rPr>
      <t xml:space="preserve">          </t>
    </r>
    <r>
      <rPr>
        <b/>
        <sz val="10"/>
        <rFont val="宋体"/>
        <charset val="134"/>
      </rPr>
      <t>计</t>
    </r>
  </si>
  <si>
    <r>
      <rPr>
        <b/>
        <sz val="9"/>
        <rFont val="宋体"/>
        <charset val="134"/>
      </rPr>
      <t>表八</t>
    </r>
    <r>
      <rPr>
        <sz val="11"/>
        <rFont val="Times New Roman"/>
        <charset val="134"/>
      </rPr>
      <t>-1</t>
    </r>
  </si>
  <si>
    <t>一般公共预算对下税收返还和转移支付预算分项目表</t>
  </si>
  <si>
    <t>项       目</t>
  </si>
  <si>
    <t>本年预算数</t>
  </si>
  <si>
    <t>一、税收返还</t>
  </si>
  <si>
    <t>增值税税收返还</t>
  </si>
  <si>
    <t>消费税税收返还</t>
  </si>
  <si>
    <t>所得税基数返还</t>
  </si>
  <si>
    <t>成品油税费改革税收返还</t>
  </si>
  <si>
    <t>其他税收返还</t>
  </si>
  <si>
    <t>二、一般性转移支付</t>
  </si>
  <si>
    <t>均衡性转移支付</t>
  </si>
  <si>
    <t>县级基本财力保障机制奖补资金收入</t>
  </si>
  <si>
    <t>结算补助</t>
  </si>
  <si>
    <t>资源枯竭型城市转移支付补助收入</t>
  </si>
  <si>
    <t>企业事业单位划转补助收入</t>
  </si>
  <si>
    <t>产粮（油）大县奖励资金收入</t>
  </si>
  <si>
    <t>重点生态功能区转移支付收入</t>
  </si>
  <si>
    <t>固定数额补助收入</t>
  </si>
  <si>
    <t>革命老区转移支付收入</t>
  </si>
  <si>
    <t>巩固脱贫攻坚成果衔接乡村振兴转移支付收入</t>
  </si>
  <si>
    <t>一般公共服务共同财政事权转移支付收入</t>
  </si>
  <si>
    <t>外交共同财政事权转移支付收入</t>
  </si>
  <si>
    <t>国防共同财政事权转移支付收入</t>
  </si>
  <si>
    <t>公共安全共同财政事权转移支付收入</t>
  </si>
  <si>
    <t>教育共同财政事权转移支付收入</t>
  </si>
  <si>
    <t>科学技术共同财政事权转移支付收入</t>
  </si>
  <si>
    <t>文化旅游体育与传媒共同财政事权转移支付收入</t>
  </si>
  <si>
    <t>社会保障与就业共同财政事权转移支付收入</t>
  </si>
  <si>
    <t>医疗卫生共同财政事权转移支付收入</t>
  </si>
  <si>
    <t>节能环保共同财政事权转移支付收入</t>
  </si>
  <si>
    <t>城乡社区共同财政事权转移支付收入</t>
  </si>
  <si>
    <t>农林水共同财政事权转移支付收入</t>
  </si>
  <si>
    <t>交通运输共同财政事权转移支付收入</t>
  </si>
  <si>
    <t>资源勘探工业信息等共同财政事权转移支付收入</t>
  </si>
  <si>
    <t>商业服务业等共同财政事权转移支付收入</t>
  </si>
  <si>
    <t>金融共同财政事权转移支付收入</t>
  </si>
  <si>
    <t>自然资源海洋气象等共同财政事权转移支付收入</t>
  </si>
  <si>
    <t>住房保障共同财政事权转移支付收入</t>
  </si>
  <si>
    <t>粮油物资储备共同财政事权转移支付收入</t>
  </si>
  <si>
    <t>灾害防治及应急管理共同财政事权转移支付收入</t>
  </si>
  <si>
    <t>其他共同财政事权转移支付收入</t>
  </si>
  <si>
    <t>其他一般性转移支付收入</t>
  </si>
  <si>
    <t>三、专项转移支付</t>
  </si>
  <si>
    <t>国防动员</t>
  </si>
  <si>
    <t>科技条件与服务</t>
  </si>
  <si>
    <t>科技重大项目</t>
  </si>
  <si>
    <t>其他科学技术支出</t>
  </si>
  <si>
    <t>其他文化旅游体育与传媒支出</t>
  </si>
  <si>
    <t>循环经济</t>
  </si>
  <si>
    <t>其他城乡社区支出</t>
  </si>
  <si>
    <t>其他农林水支出</t>
  </si>
  <si>
    <t>公路水利运输</t>
  </si>
  <si>
    <t>支持中小企业发展和管理</t>
  </si>
  <si>
    <t>其他资源勘探工业信息等</t>
  </si>
  <si>
    <t>涉外发展服务</t>
  </si>
  <si>
    <t>金融发展</t>
  </si>
  <si>
    <t>保障性安居工程</t>
  </si>
  <si>
    <t>消防救援事务</t>
  </si>
  <si>
    <t>地震事务</t>
  </si>
  <si>
    <t>自然灾害救灾及恢复重建</t>
  </si>
  <si>
    <r>
      <rPr>
        <b/>
        <sz val="9"/>
        <rFont val="宋体"/>
        <charset val="134"/>
      </rPr>
      <t>表八</t>
    </r>
    <r>
      <rPr>
        <sz val="11"/>
        <rFont val="宋体"/>
        <charset val="134"/>
      </rPr>
      <t>-2</t>
    </r>
  </si>
  <si>
    <t>一般公共预算对下税收返还和转移支付预算分地区表</t>
  </si>
  <si>
    <t>地  区</t>
  </si>
  <si>
    <t>税收返还</t>
  </si>
  <si>
    <t>一般性转移支付</t>
  </si>
  <si>
    <t>专项转移支付</t>
  </si>
  <si>
    <t>湘乡市</t>
  </si>
  <si>
    <t>合       计</t>
  </si>
  <si>
    <t>表九</t>
  </si>
  <si>
    <t>湘乡市上级专项资金2026年预算安排情况表</t>
  </si>
  <si>
    <r>
      <rPr>
        <b/>
        <sz val="11"/>
        <color rgb="FF000000"/>
        <rFont val="Times New Roman"/>
        <charset val="0"/>
      </rPr>
      <t>2026</t>
    </r>
    <r>
      <rPr>
        <b/>
        <sz val="11"/>
        <color rgb="FF000000"/>
        <rFont val="宋体"/>
        <charset val="0"/>
      </rPr>
      <t>年预算数</t>
    </r>
  </si>
  <si>
    <t>一般转移支付80%</t>
  </si>
  <si>
    <t>专项转移支付70%</t>
  </si>
  <si>
    <t>部门</t>
  </si>
  <si>
    <t>预留项目</t>
  </si>
  <si>
    <t>补助下级支出</t>
  </si>
  <si>
    <t>定额</t>
  </si>
  <si>
    <t>建设专项</t>
  </si>
  <si>
    <t>经开区</t>
  </si>
  <si>
    <t>2015年上级专项</t>
  </si>
  <si>
    <t>含应急</t>
  </si>
  <si>
    <t>表十</t>
  </si>
  <si>
    <t>湘乡市地方政府一般债务限额和余额情况表</t>
  </si>
  <si>
    <t>项目</t>
  </si>
  <si>
    <t>本年地方政府债务限额</t>
  </si>
  <si>
    <t>年末地方政府债务余额</t>
  </si>
  <si>
    <t>表十一</t>
  </si>
  <si>
    <t>2026年政府性基金收入表</t>
  </si>
  <si>
    <t>收入预算</t>
  </si>
  <si>
    <t>收入名称</t>
  </si>
  <si>
    <t>金额</t>
  </si>
  <si>
    <t>1、城市基础设施配套费收入</t>
  </si>
  <si>
    <t>2、污水处理费收入</t>
  </si>
  <si>
    <t>3、国有土地使用权出让收入</t>
  </si>
  <si>
    <t>政府收基金收入合计</t>
  </si>
  <si>
    <t>地方政府专项债务转贷收入</t>
  </si>
  <si>
    <t>上级补助收入</t>
  </si>
  <si>
    <t>收入总计</t>
  </si>
  <si>
    <t>急急急</t>
  </si>
  <si>
    <t>表十一-1</t>
  </si>
  <si>
    <t>政府性基金转移支付预算分项目表</t>
  </si>
  <si>
    <t>此表无数据</t>
  </si>
  <si>
    <t>表十一-2</t>
  </si>
  <si>
    <t>政府性基金转移支付预算分地区表</t>
  </si>
  <si>
    <t>表十二</t>
  </si>
  <si>
    <t>2026年政府性基金支出预算表</t>
  </si>
  <si>
    <t>支出预算</t>
  </si>
  <si>
    <t>1、国有土地使用权出让收入及对应专项债务收入安排的支出</t>
  </si>
  <si>
    <t>政府性基金支出合计</t>
  </si>
  <si>
    <t>地方政府专项债务还本支出</t>
  </si>
  <si>
    <t>调出资金</t>
  </si>
  <si>
    <t>土地收益（40%）及环境卫生、污水处理（含用于乡村振兴）</t>
  </si>
  <si>
    <t>表十三</t>
  </si>
  <si>
    <t>2026年本级政府性基金支出预算表</t>
  </si>
  <si>
    <t>表十四</t>
  </si>
  <si>
    <t>湘乡市地方政府专项债务限额和余额情况表</t>
  </si>
  <si>
    <t>表十五</t>
  </si>
  <si>
    <t>2026年国有资本经营收入预算表表</t>
  </si>
  <si>
    <t>金额单位:万元</t>
  </si>
  <si>
    <t>预算收入</t>
  </si>
  <si>
    <t>利润收入</t>
  </si>
  <si>
    <t>股息红利收入</t>
  </si>
  <si>
    <t>产权转让收入</t>
  </si>
  <si>
    <t>本 年 收 入 合 计</t>
  </si>
  <si>
    <t>省补助计划单列市收入</t>
  </si>
  <si>
    <t>上年结余</t>
  </si>
  <si>
    <t>收  入  总  计</t>
  </si>
  <si>
    <t>表十六</t>
  </si>
  <si>
    <t>2026年国有资本经营支出预算表</t>
  </si>
  <si>
    <t>预算支出</t>
  </si>
  <si>
    <t>其他解决历史遗留问题及改革成本支出</t>
  </si>
  <si>
    <t>国有经济结构调整支出</t>
  </si>
  <si>
    <t>公益性设施投资支出</t>
  </si>
  <si>
    <t>支持科技进步支出</t>
  </si>
  <si>
    <t>其他国有企业资金本金注入</t>
  </si>
  <si>
    <t>本 年 支 出 合 计</t>
  </si>
  <si>
    <t>年终结余</t>
  </si>
  <si>
    <t>支  出  总  计</t>
  </si>
  <si>
    <t>表十七</t>
  </si>
  <si>
    <t>2026年本级国有资本经营支出预算表</t>
  </si>
  <si>
    <t>表十八</t>
  </si>
  <si>
    <t>2026年国有资本经营预算对下转移支付表</t>
  </si>
  <si>
    <t>项      目</t>
  </si>
  <si>
    <t>一、补充全国社会保障基金</t>
  </si>
  <si>
    <t xml:space="preserve">      国有资本经营预算补充社保基金支出</t>
  </si>
  <si>
    <t>二、解决历史遗留问题及改革成本支出</t>
  </si>
  <si>
    <t xml:space="preserve">      厂办大集体改革支出</t>
  </si>
  <si>
    <t xml:space="preserve">      “三供一业”移交补助支出</t>
  </si>
  <si>
    <t xml:space="preserve">      ……</t>
  </si>
  <si>
    <t>三、国有企业资本金注入</t>
  </si>
  <si>
    <t xml:space="preserve">      国有经济结构调整支出</t>
  </si>
  <si>
    <t>四、国有企业政策性补贴</t>
  </si>
  <si>
    <t xml:space="preserve">      国有企业政策性补贴</t>
  </si>
  <si>
    <t>五、金融国有资本经营预算支出</t>
  </si>
  <si>
    <t xml:space="preserve">      资本支出</t>
  </si>
  <si>
    <t>六、其他国有资本经营预算支出</t>
  </si>
  <si>
    <t xml:space="preserve">      其他国有资本经营预算支出</t>
  </si>
  <si>
    <t>本级支出合计</t>
  </si>
  <si>
    <t>转移性支出</t>
  </si>
  <si>
    <t xml:space="preserve">  国有资本经营预算转移支付支出</t>
  </si>
  <si>
    <t xml:space="preserve">  国有资本经营预算上解支出</t>
  </si>
  <si>
    <t xml:space="preserve">  国有资本经营预算调出资金</t>
  </si>
  <si>
    <t xml:space="preserve">  年终结转结余</t>
  </si>
  <si>
    <t>我市2025年国有资本经营预算没有向下转移支付，公开空表。</t>
  </si>
  <si>
    <t>表十九</t>
  </si>
  <si>
    <t>湘乡市2026年社会保险基金预算收入表</t>
  </si>
  <si>
    <t>险    种</t>
  </si>
  <si>
    <t>至2025年
累计结余</t>
  </si>
  <si>
    <t>收         入</t>
  </si>
  <si>
    <t>保险费收入</t>
  </si>
  <si>
    <t>利息收入</t>
  </si>
  <si>
    <t>财政补贴收入</t>
  </si>
  <si>
    <t>委托投资收益</t>
  </si>
  <si>
    <t>转移收入</t>
  </si>
  <si>
    <t>集体补助收入</t>
  </si>
  <si>
    <t>小 计</t>
  </si>
  <si>
    <t>上级</t>
  </si>
  <si>
    <t>机关
养老保险</t>
  </si>
  <si>
    <t>城乡居民
养老保险</t>
  </si>
  <si>
    <t>合 计</t>
  </si>
  <si>
    <t>表二十</t>
  </si>
  <si>
    <t>湘乡市2026年社会保险基金预算支出表</t>
  </si>
  <si>
    <t>支         出</t>
  </si>
  <si>
    <t>本年收支
结余</t>
  </si>
  <si>
    <t>年末滚存
结余</t>
  </si>
  <si>
    <t>社会保险待遇支出</t>
  </si>
  <si>
    <t>转移支出</t>
  </si>
  <si>
    <t>表二十一</t>
  </si>
  <si>
    <t>2026年社会保险基金收支预算明细表</t>
  </si>
  <si>
    <t>险 种</t>
  </si>
  <si>
    <t>收入</t>
  </si>
  <si>
    <t>支出</t>
  </si>
  <si>
    <t>机关养老保险</t>
  </si>
  <si>
    <t xml:space="preserve">  其中：保险费收入</t>
  </si>
  <si>
    <t xml:space="preserve">  其中：转移支出</t>
  </si>
  <si>
    <t xml:space="preserve">  其中：利息收入</t>
  </si>
  <si>
    <t xml:space="preserve">  其中：待遇支出</t>
  </si>
  <si>
    <t xml:space="preserve">  其中：本级财政补助</t>
  </si>
  <si>
    <t xml:space="preserve">  其中：其他支出</t>
  </si>
  <si>
    <t>其中：上级补助收入</t>
  </si>
  <si>
    <t xml:space="preserve">  其中：委托投资收益</t>
  </si>
  <si>
    <t xml:space="preserve">  其中：其他收入</t>
  </si>
  <si>
    <t xml:space="preserve">  其中：转移收入</t>
  </si>
  <si>
    <t>城乡居民养老保险</t>
  </si>
  <si>
    <t xml:space="preserve">  其中：缴费收入</t>
  </si>
  <si>
    <t xml:space="preserve">  其中：基础养老金支出</t>
  </si>
  <si>
    <t xml:space="preserve">  其中：集体补助收入</t>
  </si>
  <si>
    <t xml:space="preserve">  其中：个人账户养老金支出</t>
  </si>
  <si>
    <t xml:space="preserve">  其中：丧葬补助金支出</t>
  </si>
  <si>
    <t xml:space="preserve">  其中：财政补助收入</t>
  </si>
  <si>
    <t>表二十二—1</t>
  </si>
  <si>
    <t>湘乡市政府债务限额情况表</t>
  </si>
  <si>
    <t>单位：万元</t>
  </si>
  <si>
    <t>地区</t>
  </si>
  <si>
    <t>2025年债务限额</t>
  </si>
  <si>
    <t>2025年债务余额</t>
  </si>
  <si>
    <t>一般债务</t>
  </si>
  <si>
    <t>专项债务</t>
  </si>
  <si>
    <t>表二十二—2</t>
  </si>
  <si>
    <t>2026年湘乡市政府一般债务还本付息情况预计表</t>
  </si>
  <si>
    <t>地方政府债券还本额</t>
  </si>
  <si>
    <t>地方政府债券付息额</t>
  </si>
  <si>
    <t>表二十二—3</t>
  </si>
  <si>
    <t>分地区债务余额表</t>
  </si>
  <si>
    <t>截止日期：2025年12月</t>
  </si>
  <si>
    <t>政府债务合计余额</t>
  </si>
  <si>
    <t>一般债务余额</t>
  </si>
  <si>
    <t>占比%</t>
  </si>
  <si>
    <t>其中未使用的置换债券</t>
  </si>
  <si>
    <t>专项债务余额</t>
  </si>
  <si>
    <t xml:space="preserve">    湘乡市</t>
  </si>
  <si>
    <t>表二十二—4</t>
  </si>
  <si>
    <t>2026年湘乡市政府专项债务还本付息情况预计表</t>
  </si>
  <si>
    <t>表二十二—5</t>
  </si>
  <si>
    <t>2025年政府专项债务执行情况表</t>
  </si>
  <si>
    <t>地方政府债券发行额</t>
  </si>
  <si>
    <t>表二十二一6</t>
  </si>
  <si>
    <t>2025年政府一般债务执行情况表</t>
  </si>
</sst>
</file>

<file path=xl/styles.xml><?xml version="1.0" encoding="utf-8"?>
<styleSheet xmlns="http://schemas.openxmlformats.org/spreadsheetml/2006/main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);[Red]\(0\)"/>
    <numFmt numFmtId="178" formatCode="0.00_ "/>
    <numFmt numFmtId="179" formatCode="#,##0.00_ "/>
    <numFmt numFmtId="180" formatCode="#,##0_ "/>
    <numFmt numFmtId="181" formatCode="#,##0_);[Red]\(#,##0\)"/>
    <numFmt numFmtId="182" formatCode="#,##0.00_);[Red]\(#,##0.00\)"/>
    <numFmt numFmtId="183" formatCode="0_ "/>
    <numFmt numFmtId="184" formatCode="#,##0_ ;[Red]\-#,##0\ "/>
    <numFmt numFmtId="185" formatCode="0.00_);[Red]\(0.00\)"/>
  </numFmts>
  <fonts count="12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8"/>
      <name val="方正小标宋_GBK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indexed="8"/>
      <name val="Times New Roman"/>
      <charset val="0"/>
    </font>
    <font>
      <b/>
      <sz val="11"/>
      <color indexed="8"/>
      <name val="Times New Roman"/>
      <charset val="0"/>
    </font>
    <font>
      <sz val="10"/>
      <color indexed="8"/>
      <name val="Times New Roman"/>
      <charset val="0"/>
    </font>
    <font>
      <sz val="11"/>
      <color rgb="FF000000"/>
      <name val="宋体"/>
      <charset val="134"/>
    </font>
    <font>
      <sz val="18"/>
      <color indexed="8"/>
      <name val="方正小标宋_GBK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b/>
      <sz val="20"/>
      <name val="SimSun"/>
      <charset val="134"/>
    </font>
    <font>
      <b/>
      <sz val="10"/>
      <color indexed="8"/>
      <name val="宋体"/>
      <charset val="134"/>
    </font>
    <font>
      <sz val="9.75"/>
      <color rgb="FF000000"/>
      <name val="helvetica"/>
      <charset val="134"/>
    </font>
    <font>
      <b/>
      <sz val="12"/>
      <name val="宋体"/>
      <charset val="134"/>
    </font>
    <font>
      <b/>
      <sz val="20"/>
      <name val="黑体"/>
      <charset val="134"/>
    </font>
    <font>
      <sz val="11"/>
      <name val="SimSun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b/>
      <sz val="12"/>
      <color theme="1"/>
      <name val="楷体"/>
      <charset val="134"/>
    </font>
    <font>
      <sz val="12"/>
      <color theme="1"/>
      <name val="宋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ajor"/>
    </font>
    <font>
      <sz val="13"/>
      <name val="黑体"/>
      <charset val="134"/>
    </font>
    <font>
      <b/>
      <sz val="20"/>
      <color theme="1"/>
      <name val="仿宋_GB2312"/>
      <charset val="134"/>
    </font>
    <font>
      <b/>
      <sz val="11"/>
      <color theme="1"/>
      <name val="宋体"/>
      <charset val="134"/>
      <scheme val="major"/>
    </font>
    <font>
      <sz val="12"/>
      <color theme="1"/>
      <name val="仿宋_GB2312"/>
      <charset val="134"/>
    </font>
    <font>
      <b/>
      <sz val="11"/>
      <color indexed="8"/>
      <name val="楷体"/>
      <charset val="134"/>
    </font>
    <font>
      <sz val="20"/>
      <name val="宋体"/>
      <charset val="134"/>
    </font>
    <font>
      <sz val="12"/>
      <color indexed="8"/>
      <name val="黑体"/>
      <charset val="134"/>
    </font>
    <font>
      <b/>
      <sz val="12"/>
      <color indexed="8"/>
      <name val="宋体"/>
      <charset val="134"/>
    </font>
    <font>
      <b/>
      <sz val="13"/>
      <name val="楷体"/>
      <charset val="134"/>
    </font>
    <font>
      <sz val="20"/>
      <color indexed="8"/>
      <name val="方正小标宋简体"/>
      <charset val="134"/>
    </font>
    <font>
      <sz val="20"/>
      <color indexed="8"/>
      <name val="宋体"/>
      <charset val="134"/>
    </font>
    <font>
      <sz val="10"/>
      <color indexed="8"/>
      <name val="黑体"/>
      <charset val="134"/>
    </font>
    <font>
      <b/>
      <sz val="10"/>
      <color theme="1"/>
      <name val="宋体"/>
      <charset val="134"/>
    </font>
    <font>
      <sz val="18"/>
      <color theme="1"/>
      <name val="方正小标宋_GBK"/>
      <charset val="134"/>
    </font>
    <font>
      <b/>
      <sz val="13"/>
      <name val="楷体_GB2312"/>
      <charset val="134"/>
    </font>
    <font>
      <sz val="11"/>
      <name val="Tahoma"/>
      <charset val="134"/>
    </font>
    <font>
      <sz val="16"/>
      <name val="方正小标宋_GBK"/>
      <charset val="134"/>
    </font>
    <font>
      <sz val="11"/>
      <name val="黑体"/>
      <charset val="134"/>
    </font>
    <font>
      <sz val="11"/>
      <name val="宋体"/>
      <charset val="134"/>
    </font>
    <font>
      <b/>
      <sz val="11"/>
      <name val="黑体"/>
      <charset val="134"/>
    </font>
    <font>
      <b/>
      <sz val="12"/>
      <name val="楷体"/>
      <charset val="134"/>
    </font>
    <font>
      <sz val="10"/>
      <name val="宋体"/>
      <charset val="134"/>
      <scheme val="major"/>
    </font>
    <font>
      <sz val="11"/>
      <color indexed="8"/>
      <name val="黑体"/>
      <charset val="134"/>
    </font>
    <font>
      <sz val="20"/>
      <color indexed="8"/>
      <name val="方正小标宋_GBK"/>
      <charset val="134"/>
    </font>
    <font>
      <sz val="11"/>
      <color indexed="8"/>
      <name val="仿宋_GB2312"/>
      <charset val="134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sz val="20"/>
      <name val="方正小标宋简体"/>
      <charset val="134"/>
    </font>
    <font>
      <b/>
      <sz val="18"/>
      <name val="隶书_GB2312"/>
      <charset val="134"/>
    </font>
    <font>
      <b/>
      <sz val="12"/>
      <name val="黑体"/>
      <charset val="134"/>
    </font>
    <font>
      <sz val="10"/>
      <name val="黑体"/>
      <charset val="134"/>
    </font>
    <font>
      <sz val="8"/>
      <name val="宋体"/>
      <charset val="134"/>
      <scheme val="major"/>
    </font>
    <font>
      <b/>
      <sz val="10"/>
      <name val="宋体"/>
      <charset val="134"/>
      <scheme val="major"/>
    </font>
    <font>
      <b/>
      <sz val="9"/>
      <name val="宋体"/>
      <charset val="134"/>
    </font>
    <font>
      <sz val="20"/>
      <name val="方正小标宋_GBK"/>
      <charset val="134"/>
    </font>
    <font>
      <b/>
      <sz val="11"/>
      <color rgb="FF000000"/>
      <name val="Times New Roman"/>
      <charset val="0"/>
    </font>
    <font>
      <sz val="10"/>
      <color theme="1"/>
      <name val="宋体"/>
      <charset val="134"/>
    </font>
    <font>
      <sz val="8"/>
      <name val="宋体"/>
      <charset val="134"/>
    </font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b/>
      <sz val="18"/>
      <name val="方正小标宋_GBK"/>
      <charset val="134"/>
    </font>
    <font>
      <sz val="12"/>
      <name val="黑体"/>
      <charset val="134"/>
    </font>
    <font>
      <sz val="19"/>
      <name val="方正小标宋_GBK"/>
      <charset val="134"/>
    </font>
    <font>
      <b/>
      <sz val="9"/>
      <color rgb="FF000000"/>
      <name val="宋体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9"/>
      <color theme="0" tint="-0.35"/>
      <name val="SimSun"/>
      <charset val="134"/>
    </font>
    <font>
      <sz val="9"/>
      <color theme="1" tint="0.5"/>
      <name val="SimSun"/>
      <charset val="134"/>
    </font>
    <font>
      <sz val="6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0"/>
    </font>
    <font>
      <b/>
      <sz val="11"/>
      <color rgb="FF000000"/>
      <name val="宋体"/>
      <charset val="0"/>
    </font>
    <font>
      <sz val="11"/>
      <name val="Times New Roman"/>
      <charset val="134"/>
    </font>
    <font>
      <b/>
      <sz val="10"/>
      <name val="Times New Roman"/>
      <charset val="0"/>
    </font>
    <font>
      <sz val="9"/>
      <name val="Tahoma"/>
      <charset val="134"/>
    </font>
    <font>
      <b/>
      <sz val="9"/>
      <name val="Tahoma"/>
      <charset val="134"/>
    </font>
    <font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4" fillId="9" borderId="0" applyNumberFormat="0" applyBorder="0" applyAlignment="0" applyProtection="0">
      <alignment vertical="center"/>
    </xf>
    <xf numFmtId="0" fontId="95" fillId="10" borderId="3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0" fillId="14" borderId="40" applyNumberFormat="0" applyFont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4" fillId="0" borderId="41" applyNumberFormat="0" applyFill="0" applyAlignment="0" applyProtection="0">
      <alignment vertical="center"/>
    </xf>
    <xf numFmtId="0" fontId="4" fillId="0" borderId="0">
      <alignment vertical="center"/>
    </xf>
    <xf numFmtId="0" fontId="105" fillId="0" borderId="41" applyNumberFormat="0" applyFill="0" applyAlignment="0" applyProtection="0">
      <alignment vertical="center"/>
    </xf>
    <xf numFmtId="0" fontId="4" fillId="0" borderId="0"/>
    <xf numFmtId="0" fontId="97" fillId="16" borderId="0" applyNumberFormat="0" applyBorder="0" applyAlignment="0" applyProtection="0">
      <alignment vertical="center"/>
    </xf>
    <xf numFmtId="0" fontId="100" fillId="0" borderId="42" applyNumberFormat="0" applyFill="0" applyAlignment="0" applyProtection="0">
      <alignment vertical="center"/>
    </xf>
    <xf numFmtId="0" fontId="97" fillId="17" borderId="0" applyNumberFormat="0" applyBorder="0" applyAlignment="0" applyProtection="0">
      <alignment vertical="center"/>
    </xf>
    <xf numFmtId="0" fontId="106" fillId="18" borderId="43" applyNumberFormat="0" applyAlignment="0" applyProtection="0">
      <alignment vertical="center"/>
    </xf>
    <xf numFmtId="0" fontId="107" fillId="18" borderId="39" applyNumberFormat="0" applyAlignment="0" applyProtection="0">
      <alignment vertical="center"/>
    </xf>
    <xf numFmtId="0" fontId="108" fillId="19" borderId="44" applyNumberFormat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7" fillId="21" borderId="0" applyNumberFormat="0" applyBorder="0" applyAlignment="0" applyProtection="0">
      <alignment vertical="center"/>
    </xf>
    <xf numFmtId="0" fontId="109" fillId="0" borderId="45" applyNumberFormat="0" applyFill="0" applyAlignment="0" applyProtection="0">
      <alignment vertical="center"/>
    </xf>
    <xf numFmtId="0" fontId="110" fillId="0" borderId="46" applyNumberFormat="0" applyFill="0" applyAlignment="0" applyProtection="0">
      <alignment vertical="center"/>
    </xf>
    <xf numFmtId="0" fontId="4" fillId="0" borderId="0"/>
    <xf numFmtId="0" fontId="111" fillId="22" borderId="0" applyNumberFormat="0" applyBorder="0" applyAlignment="0" applyProtection="0">
      <alignment vertical="center"/>
    </xf>
    <xf numFmtId="0" fontId="112" fillId="23" borderId="0" applyNumberFormat="0" applyBorder="0" applyAlignment="0" applyProtection="0">
      <alignment vertical="center"/>
    </xf>
    <xf numFmtId="0" fontId="94" fillId="24" borderId="0" applyNumberFormat="0" applyBorder="0" applyAlignment="0" applyProtection="0">
      <alignment vertical="center"/>
    </xf>
    <xf numFmtId="0" fontId="97" fillId="25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94" fillId="33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94" fillId="35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7" fillId="39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/>
    <xf numFmtId="0" fontId="0" fillId="0" borderId="0">
      <alignment vertical="center"/>
    </xf>
    <xf numFmtId="0" fontId="4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3" fillId="0" borderId="0"/>
    <xf numFmtId="0" fontId="16" fillId="0" borderId="0">
      <alignment vertical="center"/>
    </xf>
  </cellStyleXfs>
  <cellXfs count="46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righ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right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right" vertical="center" wrapText="1"/>
    </xf>
    <xf numFmtId="0" fontId="20" fillId="2" borderId="2" xfId="0" applyFont="1" applyFill="1" applyBorder="1" applyAlignment="1">
      <alignment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21" fillId="2" borderId="7" xfId="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vertical="center" wrapText="1"/>
    </xf>
    <xf numFmtId="180" fontId="4" fillId="0" borderId="1" xfId="0" applyNumberFormat="1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4" fontId="4" fillId="0" borderId="0" xfId="0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right"/>
    </xf>
    <xf numFmtId="0" fontId="16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right" vertical="center"/>
    </xf>
    <xf numFmtId="0" fontId="23" fillId="0" borderId="1" xfId="0" applyFont="1" applyFill="1" applyBorder="1" applyAlignment="1">
      <alignment horizontal="center" vertical="center"/>
    </xf>
    <xf numFmtId="180" fontId="24" fillId="0" borderId="1" xfId="0" applyNumberFormat="1" applyFont="1" applyFill="1" applyBorder="1" applyAlignment="1">
      <alignment horizontal="center" vertical="center"/>
    </xf>
    <xf numFmtId="180" fontId="24" fillId="0" borderId="1" xfId="0" applyNumberFormat="1" applyFont="1" applyFill="1" applyBorder="1" applyAlignment="1">
      <alignment horizontal="center" vertical="center" wrapText="1"/>
    </xf>
    <xf numFmtId="0" fontId="25" fillId="0" borderId="0" xfId="0" applyFont="1" applyFill="1" applyBorder="1" applyAlignment="1"/>
    <xf numFmtId="0" fontId="21" fillId="0" borderId="0" xfId="0" applyFont="1" applyFill="1" applyBorder="1" applyAlignment="1">
      <alignment vertical="center" wrapText="1"/>
    </xf>
    <xf numFmtId="0" fontId="26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180" fontId="30" fillId="0" borderId="1" xfId="0" applyNumberFormat="1" applyFont="1" applyFill="1" applyBorder="1" applyAlignment="1">
      <alignment horizontal="center" vertical="center"/>
    </xf>
    <xf numFmtId="4" fontId="30" fillId="0" borderId="1" xfId="0" applyNumberFormat="1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right" vertical="center" wrapText="1"/>
    </xf>
    <xf numFmtId="0" fontId="31" fillId="0" borderId="0" xfId="36" applyFont="1" applyFill="1" applyBorder="1" applyAlignment="1">
      <alignment vertical="center"/>
    </xf>
    <xf numFmtId="0" fontId="32" fillId="0" borderId="0" xfId="36" applyFont="1" applyFill="1" applyBorder="1" applyAlignment="1">
      <alignment vertical="center"/>
    </xf>
    <xf numFmtId="0" fontId="33" fillId="0" borderId="0" xfId="36" applyFont="1" applyFill="1" applyBorder="1" applyAlignment="1">
      <alignment horizontal="center" vertical="center"/>
    </xf>
    <xf numFmtId="0" fontId="34" fillId="3" borderId="0" xfId="0" applyFont="1" applyFill="1" applyBorder="1" applyAlignment="1">
      <alignment vertical="center"/>
    </xf>
    <xf numFmtId="0" fontId="32" fillId="0" borderId="0" xfId="36" applyFont="1" applyFill="1" applyBorder="1" applyAlignment="1">
      <alignment horizontal="center" vertical="center"/>
    </xf>
    <xf numFmtId="0" fontId="35" fillId="4" borderId="0" xfId="5" applyFont="1" applyFill="1" applyAlignment="1">
      <alignment horizontal="left" vertical="center"/>
    </xf>
    <xf numFmtId="0" fontId="31" fillId="0" borderId="0" xfId="36" applyFont="1" applyFill="1" applyBorder="1" applyAlignment="1">
      <alignment horizontal="center" vertical="center"/>
    </xf>
    <xf numFmtId="0" fontId="12" fillId="4" borderId="0" xfId="36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right" vertical="center" wrapText="1"/>
    </xf>
    <xf numFmtId="0" fontId="16" fillId="0" borderId="0" xfId="36" applyFont="1" applyFill="1" applyBorder="1" applyAlignment="1">
      <alignment vertical="center" wrapText="1"/>
    </xf>
    <xf numFmtId="0" fontId="33" fillId="0" borderId="10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3" fillId="0" borderId="11" xfId="0" applyFont="1" applyFill="1" applyBorder="1" applyAlignment="1">
      <alignment horizontal="center" vertical="center" wrapText="1"/>
    </xf>
    <xf numFmtId="0" fontId="33" fillId="0" borderId="12" xfId="0" applyFont="1" applyFill="1" applyBorder="1" applyAlignment="1">
      <alignment horizontal="center" vertical="center" wrapText="1"/>
    </xf>
    <xf numFmtId="0" fontId="33" fillId="0" borderId="13" xfId="0" applyFont="1" applyFill="1" applyBorder="1" applyAlignment="1">
      <alignment horizontal="center" vertical="center" wrapText="1"/>
    </xf>
    <xf numFmtId="0" fontId="33" fillId="0" borderId="14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/>
    </xf>
    <xf numFmtId="0" fontId="37" fillId="3" borderId="1" xfId="0" applyFont="1" applyFill="1" applyBorder="1" applyAlignment="1">
      <alignment horizontal="left" vertical="center" wrapText="1"/>
    </xf>
    <xf numFmtId="0" fontId="34" fillId="3" borderId="1" xfId="0" applyFont="1" applyFill="1" applyBorder="1" applyAlignment="1">
      <alignment horizontal="center" vertical="center" wrapText="1"/>
    </xf>
    <xf numFmtId="181" fontId="34" fillId="3" borderId="1" xfId="0" applyNumberFormat="1" applyFont="1" applyFill="1" applyBorder="1" applyAlignment="1">
      <alignment horizontal="center" vertical="center"/>
    </xf>
    <xf numFmtId="181" fontId="34" fillId="3" borderId="1" xfId="0" applyNumberFormat="1" applyFont="1" applyFill="1" applyBorder="1" applyAlignment="1">
      <alignment horizontal="right" vertical="center"/>
    </xf>
    <xf numFmtId="0" fontId="34" fillId="3" borderId="1" xfId="0" applyFont="1" applyFill="1" applyBorder="1" applyAlignment="1">
      <alignment vertical="center"/>
    </xf>
    <xf numFmtId="180" fontId="34" fillId="3" borderId="1" xfId="0" applyNumberFormat="1" applyFont="1" applyFill="1" applyBorder="1" applyAlignment="1">
      <alignment vertical="center"/>
    </xf>
    <xf numFmtId="0" fontId="34" fillId="3" borderId="1" xfId="0" applyFont="1" applyFill="1" applyBorder="1" applyAlignment="1">
      <alignment horizontal="center" vertical="center"/>
    </xf>
    <xf numFmtId="181" fontId="34" fillId="3" borderId="0" xfId="0" applyNumberFormat="1" applyFont="1" applyFill="1" applyBorder="1" applyAlignment="1">
      <alignment vertical="center"/>
    </xf>
    <xf numFmtId="0" fontId="37" fillId="3" borderId="1" xfId="0" applyFont="1" applyFill="1" applyBorder="1" applyAlignment="1">
      <alignment horizontal="center" vertical="center"/>
    </xf>
    <xf numFmtId="0" fontId="37" fillId="3" borderId="1" xfId="0" applyFont="1" applyFill="1" applyBorder="1" applyAlignment="1">
      <alignment vertical="center"/>
    </xf>
    <xf numFmtId="181" fontId="37" fillId="3" borderId="1" xfId="0" applyNumberFormat="1" applyFont="1" applyFill="1" applyBorder="1" applyAlignment="1">
      <alignment horizontal="center" vertical="center"/>
    </xf>
    <xf numFmtId="182" fontId="37" fillId="3" borderId="1" xfId="0" applyNumberFormat="1" applyFont="1" applyFill="1" applyBorder="1" applyAlignment="1">
      <alignment vertical="center"/>
    </xf>
    <xf numFmtId="181" fontId="37" fillId="3" borderId="1" xfId="0" applyNumberFormat="1" applyFont="1" applyFill="1" applyBorder="1" applyAlignment="1">
      <alignment horizontal="right" vertical="center"/>
    </xf>
    <xf numFmtId="0" fontId="38" fillId="0" borderId="0" xfId="0" applyFont="1" applyFill="1" applyBorder="1" applyAlignment="1">
      <alignment vertical="center"/>
    </xf>
    <xf numFmtId="0" fontId="38" fillId="0" borderId="0" xfId="0" applyFont="1" applyFill="1" applyBorder="1" applyAlignment="1">
      <alignment horizontal="center" vertical="center"/>
    </xf>
    <xf numFmtId="0" fontId="39" fillId="0" borderId="0" xfId="36" applyFont="1" applyFill="1" applyBorder="1" applyAlignment="1">
      <alignment vertical="center"/>
    </xf>
    <xf numFmtId="0" fontId="40" fillId="0" borderId="0" xfId="36" applyFont="1" applyFill="1" applyBorder="1" applyAlignment="1"/>
    <xf numFmtId="0" fontId="30" fillId="0" borderId="0" xfId="36" applyFont="1" applyFill="1" applyBorder="1" applyAlignment="1">
      <alignment vertical="center"/>
    </xf>
    <xf numFmtId="0" fontId="41" fillId="0" borderId="0" xfId="36" applyFont="1" applyFill="1" applyBorder="1" applyAlignment="1">
      <alignment horizontal="center" vertical="center"/>
    </xf>
    <xf numFmtId="0" fontId="30" fillId="3" borderId="0" xfId="0" applyFont="1" applyFill="1" applyBorder="1" applyAlignment="1">
      <alignment horizontal="center" vertical="center"/>
    </xf>
    <xf numFmtId="0" fontId="42" fillId="3" borderId="0" xfId="0" applyFont="1" applyFill="1" applyBorder="1" applyAlignment="1">
      <alignment horizontal="center" vertical="center"/>
    </xf>
    <xf numFmtId="0" fontId="42" fillId="0" borderId="0" xfId="36" applyFont="1" applyFill="1" applyBorder="1" applyAlignment="1">
      <alignment vertical="center"/>
    </xf>
    <xf numFmtId="0" fontId="30" fillId="0" borderId="0" xfId="36" applyFont="1" applyFill="1" applyBorder="1" applyAlignment="1">
      <alignment horizontal="center" vertical="center"/>
    </xf>
    <xf numFmtId="0" fontId="30" fillId="0" borderId="0" xfId="36" applyFont="1" applyFill="1" applyAlignment="1">
      <alignment vertical="center"/>
    </xf>
    <xf numFmtId="0" fontId="43" fillId="0" borderId="0" xfId="5" applyFont="1" applyFill="1" applyAlignment="1">
      <alignment horizontal="left" vertical="center"/>
    </xf>
    <xf numFmtId="0" fontId="44" fillId="3" borderId="0" xfId="0" applyFont="1" applyFill="1" applyBorder="1" applyAlignment="1">
      <alignment horizontal="center" vertical="center"/>
    </xf>
    <xf numFmtId="0" fontId="45" fillId="3" borderId="0" xfId="0" applyFont="1" applyFill="1" applyBorder="1" applyAlignment="1">
      <alignment horizontal="center" vertical="center"/>
    </xf>
    <xf numFmtId="0" fontId="30" fillId="3" borderId="0" xfId="0" applyFont="1" applyFill="1" applyBorder="1" applyAlignment="1">
      <alignment horizontal="left" vertical="center"/>
    </xf>
    <xf numFmtId="0" fontId="30" fillId="3" borderId="0" xfId="0" applyFont="1" applyFill="1" applyBorder="1" applyAlignment="1">
      <alignment horizontal="center" vertical="center" wrapText="1"/>
    </xf>
    <xf numFmtId="0" fontId="30" fillId="3" borderId="0" xfId="0" applyFont="1" applyFill="1" applyBorder="1" applyAlignment="1">
      <alignment vertical="center"/>
    </xf>
    <xf numFmtId="0" fontId="16" fillId="3" borderId="0" xfId="0" applyFont="1" applyFill="1" applyBorder="1" applyAlignment="1">
      <alignment horizontal="right" vertical="center" wrapText="1"/>
    </xf>
    <xf numFmtId="0" fontId="46" fillId="3" borderId="10" xfId="0" applyFont="1" applyFill="1" applyBorder="1" applyAlignment="1">
      <alignment horizontal="center" vertical="center"/>
    </xf>
    <xf numFmtId="0" fontId="46" fillId="3" borderId="1" xfId="0" applyFont="1" applyFill="1" applyBorder="1" applyAlignment="1">
      <alignment horizontal="center" vertical="center" wrapText="1"/>
    </xf>
    <xf numFmtId="0" fontId="41" fillId="3" borderId="1" xfId="0" applyFont="1" applyFill="1" applyBorder="1" applyAlignment="1">
      <alignment horizontal="center" vertical="center"/>
    </xf>
    <xf numFmtId="0" fontId="46" fillId="3" borderId="15" xfId="0" applyFont="1" applyFill="1" applyBorder="1" applyAlignment="1">
      <alignment horizontal="center" vertical="center"/>
    </xf>
    <xf numFmtId="0" fontId="46" fillId="3" borderId="14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 wrapText="1"/>
    </xf>
    <xf numFmtId="180" fontId="16" fillId="3" borderId="1" xfId="0" applyNumberFormat="1" applyFont="1" applyFill="1" applyBorder="1" applyAlignment="1">
      <alignment horizontal="right" vertical="center" wrapText="1"/>
    </xf>
    <xf numFmtId="0" fontId="23" fillId="3" borderId="16" xfId="0" applyFont="1" applyFill="1" applyBorder="1" applyAlignment="1">
      <alignment horizontal="center" vertical="center"/>
    </xf>
    <xf numFmtId="180" fontId="23" fillId="3" borderId="16" xfId="0" applyNumberFormat="1" applyFont="1" applyFill="1" applyBorder="1" applyAlignment="1">
      <alignment horizontal="right" vertical="center" wrapText="1"/>
    </xf>
    <xf numFmtId="0" fontId="45" fillId="0" borderId="0" xfId="36" applyFont="1" applyFill="1" applyBorder="1" applyAlignment="1">
      <alignment vertical="center"/>
    </xf>
    <xf numFmtId="0" fontId="47" fillId="0" borderId="0" xfId="0" applyFont="1" applyFill="1" applyBorder="1" applyAlignment="1">
      <alignment horizontal="left" vertical="center"/>
    </xf>
    <xf numFmtId="0" fontId="39" fillId="0" borderId="0" xfId="36" applyFont="1" applyFill="1" applyBorder="1" applyAlignment="1">
      <alignment horizontal="center" vertical="center"/>
    </xf>
    <xf numFmtId="0" fontId="48" fillId="0" borderId="0" xfId="0" applyFont="1" applyFill="1" applyAlignment="1">
      <alignment horizontal="center" vertical="center"/>
    </xf>
    <xf numFmtId="0" fontId="16" fillId="3" borderId="0" xfId="0" applyFont="1" applyFill="1" applyBorder="1" applyAlignment="1">
      <alignment horizontal="center" vertical="center" wrapText="1"/>
    </xf>
    <xf numFmtId="0" fontId="46" fillId="3" borderId="1" xfId="0" applyFont="1" applyFill="1" applyBorder="1" applyAlignment="1">
      <alignment horizontal="center" vertical="center"/>
    </xf>
    <xf numFmtId="0" fontId="46" fillId="3" borderId="1" xfId="0" applyFont="1" applyFill="1" applyBorder="1" applyAlignment="1">
      <alignment vertical="center" wrapText="1"/>
    </xf>
    <xf numFmtId="0" fontId="49" fillId="0" borderId="0" xfId="0" applyFont="1" applyFill="1" applyBorder="1" applyAlignment="1">
      <alignment horizontal="left" vertical="center"/>
    </xf>
    <xf numFmtId="0" fontId="50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51" fillId="0" borderId="0" xfId="0" applyFont="1" applyFill="1" applyBorder="1" applyAlignment="1">
      <alignment horizontal="center" vertical="center"/>
    </xf>
    <xf numFmtId="0" fontId="52" fillId="0" borderId="0" xfId="60" applyFont="1" applyFill="1" applyBorder="1" applyAlignment="1"/>
    <xf numFmtId="0" fontId="0" fillId="0" borderId="0" xfId="0" applyFont="1" applyFill="1" applyBorder="1" applyAlignment="1">
      <alignment vertical="center"/>
    </xf>
    <xf numFmtId="0" fontId="15" fillId="0" borderId="1" xfId="60" applyFont="1" applyFill="1" applyBorder="1" applyAlignment="1">
      <alignment horizontal="center" vertical="center" wrapText="1"/>
    </xf>
    <xf numFmtId="0" fontId="53" fillId="0" borderId="1" xfId="60" applyFont="1" applyFill="1" applyBorder="1" applyAlignment="1">
      <alignment vertical="center" wrapText="1"/>
    </xf>
    <xf numFmtId="183" fontId="53" fillId="0" borderId="1" xfId="60" applyNumberFormat="1" applyFont="1" applyFill="1" applyBorder="1" applyAlignment="1">
      <alignment horizontal="right" vertical="center"/>
    </xf>
    <xf numFmtId="0" fontId="53" fillId="0" borderId="1" xfId="60" applyFont="1" applyFill="1" applyBorder="1" applyAlignment="1">
      <alignment vertical="center"/>
    </xf>
    <xf numFmtId="0" fontId="54" fillId="0" borderId="1" xfId="60" applyFont="1" applyFill="1" applyBorder="1" applyAlignment="1">
      <alignment horizontal="center" vertical="center" wrapText="1"/>
    </xf>
    <xf numFmtId="183" fontId="15" fillId="0" borderId="1" xfId="60" applyNumberFormat="1" applyFont="1" applyFill="1" applyBorder="1" applyAlignment="1">
      <alignment horizontal="right" vertical="center"/>
    </xf>
    <xf numFmtId="0" fontId="54" fillId="0" borderId="1" xfId="60" applyFont="1" applyFill="1" applyBorder="1" applyAlignment="1">
      <alignment horizontal="left" vertical="center" wrapText="1"/>
    </xf>
    <xf numFmtId="0" fontId="4" fillId="0" borderId="1" xfId="64" applyFont="1" applyFill="1" applyBorder="1" applyAlignment="1">
      <alignment vertical="center"/>
    </xf>
    <xf numFmtId="0" fontId="53" fillId="0" borderId="1" xfId="64" applyFont="1" applyFill="1" applyBorder="1" applyAlignment="1">
      <alignment vertical="center"/>
    </xf>
    <xf numFmtId="0" fontId="53" fillId="0" borderId="1" xfId="60" applyFont="1" applyFill="1" applyBorder="1" applyAlignment="1">
      <alignment horizontal="left" vertical="center" wrapText="1"/>
    </xf>
    <xf numFmtId="0" fontId="1" fillId="0" borderId="0" xfId="60" applyFont="1" applyFill="1" applyBorder="1" applyAlignment="1"/>
    <xf numFmtId="0" fontId="55" fillId="0" borderId="0" xfId="36" applyFont="1" applyFill="1" applyBorder="1" applyAlignment="1"/>
    <xf numFmtId="0" fontId="4" fillId="0" borderId="0" xfId="36" applyFill="1" applyBorder="1" applyAlignment="1"/>
    <xf numFmtId="0" fontId="54" fillId="0" borderId="0" xfId="36" applyFont="1" applyFill="1" applyBorder="1" applyAlignment="1"/>
    <xf numFmtId="0" fontId="53" fillId="0" borderId="0" xfId="36" applyFont="1" applyFill="1" applyBorder="1" applyAlignment="1"/>
    <xf numFmtId="0" fontId="4" fillId="0" borderId="0" xfId="36" applyFill="1" applyBorder="1" applyAlignment="1">
      <alignment horizontal="center"/>
    </xf>
    <xf numFmtId="0" fontId="4" fillId="0" borderId="0" xfId="36" applyFill="1"/>
    <xf numFmtId="3" fontId="56" fillId="0" borderId="0" xfId="63" applyNumberFormat="1" applyFont="1" applyFill="1" applyBorder="1" applyAlignment="1" applyProtection="1">
      <alignment vertical="center"/>
    </xf>
    <xf numFmtId="3" fontId="56" fillId="0" borderId="0" xfId="63" applyNumberFormat="1" applyFont="1" applyFill="1" applyAlignment="1" applyProtection="1">
      <alignment horizontal="right" vertical="center"/>
    </xf>
    <xf numFmtId="183" fontId="57" fillId="0" borderId="1" xfId="0" applyNumberFormat="1" applyFont="1" applyFill="1" applyBorder="1" applyAlignment="1">
      <alignment horizontal="center" vertical="center"/>
    </xf>
    <xf numFmtId="0" fontId="57" fillId="0" borderId="1" xfId="0" applyFont="1" applyFill="1" applyBorder="1" applyAlignment="1">
      <alignment horizontal="center" vertical="center"/>
    </xf>
    <xf numFmtId="0" fontId="57" fillId="0" borderId="17" xfId="0" applyFont="1" applyFill="1" applyBorder="1" applyAlignment="1">
      <alignment horizontal="center" vertical="center"/>
    </xf>
    <xf numFmtId="183" fontId="52" fillId="0" borderId="1" xfId="63" applyNumberFormat="1" applyFont="1" applyFill="1" applyBorder="1" applyAlignment="1" applyProtection="1">
      <alignment horizontal="center" vertical="center"/>
    </xf>
    <xf numFmtId="3" fontId="52" fillId="0" borderId="1" xfId="63" applyNumberFormat="1" applyFont="1" applyFill="1" applyBorder="1" applyAlignment="1" applyProtection="1">
      <alignment horizontal="center" vertical="center"/>
    </xf>
    <xf numFmtId="3" fontId="52" fillId="0" borderId="17" xfId="63" applyNumberFormat="1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78" fontId="53" fillId="0" borderId="1" xfId="63" applyNumberFormat="1" applyFont="1" applyFill="1" applyBorder="1" applyAlignment="1" applyProtection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178" fontId="53" fillId="0" borderId="1" xfId="63" applyNumberFormat="1" applyFont="1" applyFill="1" applyBorder="1" applyAlignment="1" applyProtection="1">
      <alignment vertical="center"/>
    </xf>
    <xf numFmtId="43" fontId="53" fillId="0" borderId="1" xfId="9" applyNumberFormat="1" applyFont="1" applyFill="1" applyBorder="1" applyAlignment="1" applyProtection="1">
      <alignment vertical="center"/>
    </xf>
    <xf numFmtId="178" fontId="53" fillId="0" borderId="17" xfId="63" applyNumberFormat="1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0" fontId="15" fillId="0" borderId="0" xfId="36" applyFont="1" applyFill="1" applyBorder="1" applyAlignment="1"/>
    <xf numFmtId="0" fontId="53" fillId="0" borderId="1" xfId="36" applyFont="1" applyFill="1" applyBorder="1" applyAlignment="1"/>
    <xf numFmtId="178" fontId="15" fillId="0" borderId="16" xfId="63" applyNumberFormat="1" applyFont="1" applyFill="1" applyBorder="1" applyAlignment="1" applyProtection="1">
      <alignment horizontal="center" vertical="center"/>
    </xf>
    <xf numFmtId="43" fontId="15" fillId="0" borderId="16" xfId="9" applyNumberFormat="1" applyFont="1" applyFill="1" applyBorder="1" applyAlignment="1" applyProtection="1">
      <alignment vertical="center"/>
    </xf>
    <xf numFmtId="178" fontId="15" fillId="0" borderId="18" xfId="63" applyNumberFormat="1" applyFont="1" applyFill="1" applyBorder="1" applyAlignment="1" applyProtection="1">
      <alignment horizontal="center" vertical="center"/>
    </xf>
    <xf numFmtId="0" fontId="4" fillId="0" borderId="0" xfId="36" applyFill="1" applyBorder="1" applyAlignment="1">
      <alignment horizontal="center" vertical="center"/>
    </xf>
    <xf numFmtId="0" fontId="43" fillId="0" borderId="0" xfId="5" applyFont="1" applyFill="1" applyAlignment="1">
      <alignment horizontal="left" vertical="top"/>
    </xf>
    <xf numFmtId="0" fontId="55" fillId="0" borderId="0" xfId="36" applyFont="1" applyFill="1" applyBorder="1" applyAlignment="1">
      <alignment horizontal="center" vertical="center"/>
    </xf>
    <xf numFmtId="183" fontId="58" fillId="0" borderId="0" xfId="0" applyNumberFormat="1" applyFont="1" applyFill="1" applyBorder="1" applyAlignment="1">
      <alignment horizontal="center" vertical="center" wrapText="1"/>
    </xf>
    <xf numFmtId="183" fontId="58" fillId="0" borderId="0" xfId="0" applyNumberFormat="1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183" fontId="59" fillId="0" borderId="0" xfId="0" applyNumberFormat="1" applyFont="1" applyFill="1" applyBorder="1" applyAlignment="1">
      <alignment horizontal="center" wrapText="1"/>
    </xf>
    <xf numFmtId="183" fontId="59" fillId="0" borderId="0" xfId="0" applyNumberFormat="1" applyFont="1" applyFill="1" applyBorder="1" applyAlignment="1">
      <alignment horizontal="center"/>
    </xf>
    <xf numFmtId="183" fontId="60" fillId="0" borderId="0" xfId="63" applyNumberFormat="1" applyFont="1" applyFill="1" applyBorder="1" applyAlignment="1" applyProtection="1">
      <alignment horizontal="right" vertical="center"/>
    </xf>
    <xf numFmtId="3" fontId="60" fillId="0" borderId="0" xfId="63" applyNumberFormat="1" applyFont="1" applyFill="1" applyBorder="1" applyAlignment="1" applyProtection="1">
      <alignment horizontal="right" vertical="center"/>
    </xf>
    <xf numFmtId="183" fontId="57" fillId="0" borderId="1" xfId="0" applyNumberFormat="1" applyFont="1" applyFill="1" applyBorder="1" applyAlignment="1">
      <alignment horizontal="center" vertical="center" wrapText="1"/>
    </xf>
    <xf numFmtId="183" fontId="52" fillId="0" borderId="1" xfId="63" applyNumberFormat="1" applyFont="1" applyFill="1" applyBorder="1" applyAlignment="1" applyProtection="1">
      <alignment horizontal="center" vertical="center" wrapText="1"/>
    </xf>
    <xf numFmtId="178" fontId="52" fillId="0" borderId="1" xfId="63" applyNumberFormat="1" applyFont="1" applyFill="1" applyBorder="1" applyAlignment="1" applyProtection="1">
      <alignment horizontal="center" vertical="center"/>
    </xf>
    <xf numFmtId="183" fontId="53" fillId="0" borderId="1" xfId="63" applyNumberFormat="1" applyFont="1" applyFill="1" applyBorder="1" applyAlignment="1" applyProtection="1">
      <alignment horizontal="center" vertical="center" wrapText="1"/>
    </xf>
    <xf numFmtId="0" fontId="53" fillId="0" borderId="1" xfId="63" applyNumberFormat="1" applyFont="1" applyFill="1" applyBorder="1" applyAlignment="1" applyProtection="1">
      <alignment horizontal="center" vertical="center" wrapText="1"/>
    </xf>
    <xf numFmtId="178" fontId="53" fillId="0" borderId="1" xfId="63" applyNumberFormat="1" applyFont="1" applyFill="1" applyBorder="1" applyAlignment="1" applyProtection="1">
      <alignment horizontal="center" vertical="center" wrapText="1"/>
    </xf>
    <xf numFmtId="178" fontId="15" fillId="0" borderId="16" xfId="63" applyNumberFormat="1" applyFont="1" applyFill="1" applyBorder="1" applyAlignment="1" applyProtection="1">
      <alignment horizontal="center" vertical="center" wrapText="1"/>
    </xf>
    <xf numFmtId="0" fontId="61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62" fillId="0" borderId="0" xfId="5" applyFont="1" applyFill="1">
      <alignment vertical="center"/>
    </xf>
    <xf numFmtId="0" fontId="4" fillId="0" borderId="0" xfId="5" applyFont="1" applyFill="1">
      <alignment vertical="center"/>
    </xf>
    <xf numFmtId="0" fontId="25" fillId="0" borderId="0" xfId="5" applyFont="1" applyFill="1">
      <alignment vertical="center"/>
    </xf>
    <xf numFmtId="0" fontId="3" fillId="0" borderId="0" xfId="5" applyFont="1" applyFill="1">
      <alignment vertical="center"/>
    </xf>
    <xf numFmtId="180" fontId="3" fillId="0" borderId="0" xfId="5" applyNumberFormat="1" applyFont="1" applyFill="1">
      <alignment vertical="center"/>
    </xf>
    <xf numFmtId="0" fontId="2" fillId="0" borderId="0" xfId="62" applyFont="1" applyFill="1" applyAlignment="1">
      <alignment horizontal="left" vertical="center"/>
    </xf>
    <xf numFmtId="0" fontId="49" fillId="0" borderId="0" xfId="62" applyFont="1" applyFill="1" applyAlignment="1">
      <alignment horizontal="left" vertical="center"/>
    </xf>
    <xf numFmtId="0" fontId="5" fillId="0" borderId="0" xfId="62" applyNumberFormat="1" applyFont="1" applyFill="1" applyAlignment="1">
      <alignment horizontal="center" vertical="center"/>
    </xf>
    <xf numFmtId="0" fontId="4" fillId="0" borderId="0" xfId="62" applyFont="1" applyFill="1" applyAlignment="1">
      <alignment vertical="center"/>
    </xf>
    <xf numFmtId="0" fontId="63" fillId="0" borderId="0" xfId="62" applyNumberFormat="1" applyFont="1" applyFill="1" applyAlignment="1">
      <alignment horizontal="center" vertical="center" wrapText="1"/>
    </xf>
    <xf numFmtId="31" fontId="3" fillId="0" borderId="0" xfId="62" applyNumberFormat="1" applyFont="1" applyFill="1" applyBorder="1" applyAlignment="1">
      <alignment horizontal="right" vertical="center"/>
    </xf>
    <xf numFmtId="0" fontId="64" fillId="4" borderId="1" xfId="5" applyFont="1" applyFill="1" applyBorder="1" applyAlignment="1">
      <alignment horizontal="center" vertical="center" wrapText="1"/>
    </xf>
    <xf numFmtId="0" fontId="65" fillId="0" borderId="11" xfId="5" applyFont="1" applyFill="1" applyBorder="1" applyAlignment="1">
      <alignment horizontal="center" vertical="center" wrapText="1"/>
    </xf>
    <xf numFmtId="0" fontId="65" fillId="0" borderId="13" xfId="5" applyFont="1" applyFill="1" applyBorder="1" applyAlignment="1">
      <alignment horizontal="center" vertical="center" wrapText="1"/>
    </xf>
    <xf numFmtId="31" fontId="65" fillId="0" borderId="1" xfId="5" applyNumberFormat="1" applyFont="1" applyFill="1" applyBorder="1" applyAlignment="1">
      <alignment horizontal="center" vertical="center" wrapText="1"/>
    </xf>
    <xf numFmtId="31" fontId="65" fillId="4" borderId="1" xfId="5" applyNumberFormat="1" applyFont="1" applyFill="1" applyBorder="1" applyAlignment="1">
      <alignment horizontal="center" vertical="center" wrapText="1"/>
    </xf>
    <xf numFmtId="49" fontId="65" fillId="4" borderId="1" xfId="5" applyNumberFormat="1" applyFont="1" applyFill="1" applyBorder="1" applyAlignment="1">
      <alignment horizontal="center" vertical="center" wrapText="1"/>
    </xf>
    <xf numFmtId="181" fontId="56" fillId="0" borderId="1" xfId="5" applyNumberFormat="1" applyFont="1" applyFill="1" applyBorder="1" applyAlignment="1">
      <alignment horizontal="left" vertical="center" wrapText="1" shrinkToFit="1"/>
    </xf>
    <xf numFmtId="184" fontId="56" fillId="0" borderId="1" xfId="5" applyNumberFormat="1" applyFont="1" applyFill="1" applyBorder="1" applyAlignment="1">
      <alignment horizontal="center" vertical="center"/>
    </xf>
    <xf numFmtId="185" fontId="66" fillId="0" borderId="1" xfId="5" applyNumberFormat="1" applyFont="1" applyFill="1" applyBorder="1" applyAlignment="1">
      <alignment vertical="center" wrapText="1"/>
    </xf>
    <xf numFmtId="185" fontId="56" fillId="0" borderId="17" xfId="5" applyNumberFormat="1" applyFont="1" applyFill="1" applyBorder="1" applyAlignment="1">
      <alignment vertical="center" wrapText="1"/>
    </xf>
    <xf numFmtId="0" fontId="67" fillId="0" borderId="1" xfId="5" applyFont="1" applyFill="1" applyBorder="1" applyAlignment="1">
      <alignment horizontal="center" vertical="center"/>
    </xf>
    <xf numFmtId="185" fontId="56" fillId="0" borderId="1" xfId="5" applyNumberFormat="1" applyFont="1" applyFill="1" applyBorder="1" applyAlignment="1">
      <alignment vertical="center" wrapText="1"/>
    </xf>
    <xf numFmtId="180" fontId="25" fillId="0" borderId="0" xfId="5" applyNumberFormat="1" applyFont="1" applyFill="1">
      <alignment vertical="center"/>
    </xf>
    <xf numFmtId="0" fontId="4" fillId="0" borderId="1" xfId="5" applyFont="1" applyFill="1" applyBorder="1">
      <alignment vertical="center"/>
    </xf>
    <xf numFmtId="181" fontId="67" fillId="0" borderId="1" xfId="5" applyNumberFormat="1" applyFont="1" applyFill="1" applyBorder="1" applyAlignment="1">
      <alignment horizontal="center" vertical="center" wrapText="1" shrinkToFit="1"/>
    </xf>
    <xf numFmtId="184" fontId="67" fillId="0" borderId="1" xfId="5" applyNumberFormat="1" applyFont="1" applyFill="1" applyBorder="1" applyAlignment="1">
      <alignment horizontal="center" vertical="center" shrinkToFit="1"/>
    </xf>
    <xf numFmtId="180" fontId="67" fillId="0" borderId="1" xfId="5" applyNumberFormat="1" applyFont="1" applyFill="1" applyBorder="1" applyAlignment="1">
      <alignment vertical="center"/>
    </xf>
    <xf numFmtId="0" fontId="53" fillId="0" borderId="0" xfId="0" applyFont="1" applyFill="1" applyBorder="1" applyAlignment="1"/>
    <xf numFmtId="0" fontId="68" fillId="0" borderId="0" xfId="0" applyFont="1" applyFill="1" applyBorder="1" applyAlignment="1"/>
    <xf numFmtId="0" fontId="68" fillId="0" borderId="0" xfId="0" applyFont="1" applyFill="1" applyBorder="1" applyAlignment="1">
      <alignment horizontal="left" vertical="center"/>
    </xf>
    <xf numFmtId="2" fontId="5" fillId="0" borderId="0" xfId="0" applyNumberFormat="1" applyFont="1" applyFill="1" applyBorder="1" applyAlignment="1" applyProtection="1">
      <alignment horizontal="center" vertical="center"/>
    </xf>
    <xf numFmtId="31" fontId="53" fillId="0" borderId="0" xfId="0" applyNumberFormat="1" applyFont="1" applyFill="1" applyBorder="1" applyAlignment="1" applyProtection="1">
      <alignment horizontal="left"/>
    </xf>
    <xf numFmtId="2" fontId="1" fillId="0" borderId="0" xfId="0" applyNumberFormat="1" applyFont="1" applyFill="1" applyBorder="1" applyAlignment="1">
      <alignment horizontal="right" vertical="center"/>
    </xf>
    <xf numFmtId="0" fontId="53" fillId="0" borderId="0" xfId="0" applyFont="1" applyFill="1" applyBorder="1" applyAlignment="1">
      <alignment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 applyProtection="1">
      <alignment horizontal="left" vertical="center" wrapText="1" indent="1"/>
    </xf>
    <xf numFmtId="0" fontId="28" fillId="0" borderId="0" xfId="59" applyFont="1" applyFill="1">
      <alignment vertical="center"/>
    </xf>
    <xf numFmtId="2" fontId="53" fillId="0" borderId="0" xfId="0" applyNumberFormat="1" applyFont="1" applyFill="1" applyBorder="1" applyAlignment="1">
      <alignment vertical="center"/>
    </xf>
    <xf numFmtId="2" fontId="3" fillId="0" borderId="0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4" fillId="0" borderId="0" xfId="5" applyFont="1" applyFill="1" applyAlignment="1">
      <alignment horizontal="center" vertical="center" wrapText="1"/>
    </xf>
    <xf numFmtId="0" fontId="43" fillId="0" borderId="0" xfId="5" applyFont="1" applyFill="1" applyAlignment="1">
      <alignment horizontal="left" vertical="center" wrapText="1"/>
    </xf>
    <xf numFmtId="0" fontId="69" fillId="0" borderId="0" xfId="5" applyFont="1" applyFill="1" applyBorder="1" applyAlignment="1">
      <alignment horizontal="center" vertical="center"/>
    </xf>
    <xf numFmtId="0" fontId="63" fillId="0" borderId="0" xfId="5" applyFont="1" applyFill="1" applyBorder="1" applyAlignment="1">
      <alignment horizontal="center" vertical="center" wrapText="1"/>
    </xf>
    <xf numFmtId="31" fontId="3" fillId="0" borderId="0" xfId="5" applyNumberFormat="1" applyFont="1" applyFill="1" applyBorder="1" applyAlignment="1">
      <alignment horizontal="right" vertical="center"/>
    </xf>
    <xf numFmtId="0" fontId="65" fillId="0" borderId="1" xfId="5" applyFont="1" applyFill="1" applyBorder="1" applyAlignment="1">
      <alignment horizontal="center" vertical="center" wrapText="1"/>
    </xf>
    <xf numFmtId="0" fontId="56" fillId="0" borderId="1" xfId="5" applyFont="1" applyFill="1" applyBorder="1" applyAlignment="1">
      <alignment vertical="center" wrapText="1"/>
    </xf>
    <xf numFmtId="184" fontId="56" fillId="0" borderId="1" xfId="5" applyNumberFormat="1" applyFont="1" applyFill="1" applyBorder="1" applyAlignment="1">
      <alignment horizontal="center" vertical="center" shrinkToFit="1"/>
    </xf>
    <xf numFmtId="0" fontId="67" fillId="0" borderId="1" xfId="5" applyFont="1" applyFill="1" applyBorder="1" applyAlignment="1">
      <alignment horizontal="center" vertical="center" wrapText="1" shrinkToFit="1"/>
    </xf>
    <xf numFmtId="0" fontId="4" fillId="0" borderId="0" xfId="61" applyFill="1">
      <alignment vertical="center"/>
    </xf>
    <xf numFmtId="0" fontId="4" fillId="0" borderId="0" xfId="61" applyFill="1" applyAlignment="1">
      <alignment horizontal="center" vertical="center"/>
    </xf>
    <xf numFmtId="0" fontId="12" fillId="0" borderId="0" xfId="61" applyFont="1" applyFill="1" applyAlignment="1">
      <alignment horizontal="center"/>
    </xf>
    <xf numFmtId="0" fontId="3" fillId="0" borderId="0" xfId="61" applyFont="1" applyFill="1" applyBorder="1" applyAlignment="1">
      <alignment horizontal="right"/>
    </xf>
    <xf numFmtId="0" fontId="14" fillId="0" borderId="1" xfId="61" applyFont="1" applyFill="1" applyBorder="1" applyAlignment="1">
      <alignment horizontal="center" vertical="center" wrapText="1"/>
    </xf>
    <xf numFmtId="0" fontId="70" fillId="0" borderId="10" xfId="61" applyFont="1" applyFill="1" applyBorder="1" applyAlignment="1">
      <alignment horizontal="center" vertical="center" wrapText="1"/>
    </xf>
    <xf numFmtId="0" fontId="15" fillId="0" borderId="1" xfId="61" applyFont="1" applyFill="1" applyBorder="1" applyAlignment="1">
      <alignment horizontal="center" vertical="center"/>
    </xf>
    <xf numFmtId="0" fontId="9" fillId="0" borderId="15" xfId="61" applyFont="1" applyFill="1" applyBorder="1" applyAlignment="1">
      <alignment horizontal="center" vertical="center" wrapText="1"/>
    </xf>
    <xf numFmtId="0" fontId="4" fillId="0" borderId="1" xfId="61" applyFill="1" applyBorder="1" applyAlignment="1">
      <alignment horizontal="center" vertical="center"/>
    </xf>
    <xf numFmtId="0" fontId="9" fillId="0" borderId="14" xfId="61" applyFont="1" applyFill="1" applyBorder="1" applyAlignment="1">
      <alignment horizontal="center" vertical="center" wrapText="1"/>
    </xf>
    <xf numFmtId="0" fontId="3" fillId="4" borderId="1" xfId="36" applyFont="1" applyFill="1" applyBorder="1" applyAlignment="1">
      <alignment horizontal="justify" vertical="center"/>
    </xf>
    <xf numFmtId="180" fontId="71" fillId="0" borderId="1" xfId="61" applyNumberFormat="1" applyFont="1" applyFill="1" applyBorder="1" applyAlignment="1">
      <alignment horizontal="right" vertical="center"/>
    </xf>
    <xf numFmtId="0" fontId="53" fillId="0" borderId="1" xfId="61" applyFont="1" applyFill="1" applyBorder="1" applyAlignment="1">
      <alignment horizontal="justify" vertical="center"/>
    </xf>
    <xf numFmtId="180" fontId="4" fillId="0" borderId="1" xfId="61" applyNumberFormat="1" applyFill="1" applyBorder="1">
      <alignment vertical="center"/>
    </xf>
    <xf numFmtId="181" fontId="8" fillId="0" borderId="1" xfId="61" applyNumberFormat="1" applyFont="1" applyFill="1" applyBorder="1" applyAlignment="1">
      <alignment horizontal="right" vertical="center"/>
    </xf>
    <xf numFmtId="180" fontId="3" fillId="4" borderId="1" xfId="0" applyNumberFormat="1" applyFont="1" applyFill="1" applyBorder="1" applyAlignment="1">
      <alignment horizontal="right" vertical="center"/>
    </xf>
    <xf numFmtId="0" fontId="72" fillId="0" borderId="1" xfId="61" applyFont="1" applyFill="1" applyBorder="1" applyAlignment="1">
      <alignment horizontal="justify" vertical="center"/>
    </xf>
    <xf numFmtId="180" fontId="71" fillId="0" borderId="1" xfId="61" applyNumberFormat="1" applyFont="1" applyFill="1" applyBorder="1">
      <alignment vertical="center"/>
    </xf>
    <xf numFmtId="0" fontId="14" fillId="0" borderId="1" xfId="61" applyFont="1" applyFill="1" applyBorder="1" applyAlignment="1">
      <alignment horizontal="center" vertical="center"/>
    </xf>
    <xf numFmtId="0" fontId="4" fillId="0" borderId="19" xfId="61" applyFill="1" applyBorder="1" applyAlignment="1">
      <alignment horizontal="center" vertical="center"/>
    </xf>
    <xf numFmtId="0" fontId="4" fillId="0" borderId="20" xfId="61" applyFill="1" applyBorder="1" applyAlignment="1">
      <alignment horizontal="center" vertical="center"/>
    </xf>
    <xf numFmtId="181" fontId="4" fillId="0" borderId="0" xfId="61" applyNumberFormat="1" applyFill="1">
      <alignment vertical="center"/>
    </xf>
    <xf numFmtId="0" fontId="18" fillId="0" borderId="0" xfId="0" applyFont="1" applyFill="1" applyBorder="1" applyAlignment="1">
      <alignment horizontal="center" vertical="center"/>
    </xf>
    <xf numFmtId="183" fontId="4" fillId="0" borderId="1" xfId="61" applyNumberFormat="1" applyFill="1" applyBorder="1" applyAlignment="1">
      <alignment horizontal="center" vertical="center"/>
    </xf>
    <xf numFmtId="180" fontId="53" fillId="4" borderId="1" xfId="25" applyNumberFormat="1" applyFont="1" applyFill="1" applyBorder="1" applyAlignment="1">
      <alignment horizontal="center" vertical="center" wrapText="1"/>
    </xf>
    <xf numFmtId="2" fontId="51" fillId="0" borderId="0" xfId="0" applyNumberFormat="1" applyFont="1" applyFill="1" applyBorder="1" applyAlignment="1" applyProtection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 vertical="center"/>
    </xf>
    <xf numFmtId="2" fontId="15" fillId="0" borderId="1" xfId="0" applyNumberFormat="1" applyFont="1" applyFill="1" applyBorder="1" applyAlignment="1" applyProtection="1">
      <alignment horizontal="center" vertical="center" wrapText="1"/>
    </xf>
    <xf numFmtId="180" fontId="15" fillId="0" borderId="1" xfId="0" applyNumberFormat="1" applyFont="1" applyFill="1" applyBorder="1" applyAlignment="1" applyProtection="1">
      <alignment horizontal="right" vertical="center" wrapText="1"/>
    </xf>
    <xf numFmtId="0" fontId="68" fillId="0" borderId="0" xfId="0" applyFont="1" applyFill="1" applyAlignment="1"/>
    <xf numFmtId="180" fontId="1" fillId="0" borderId="0" xfId="0" applyNumberFormat="1" applyFont="1" applyFill="1" applyBorder="1" applyAlignment="1">
      <alignment horizontal="center"/>
    </xf>
    <xf numFmtId="180" fontId="5" fillId="0" borderId="0" xfId="0" applyNumberFormat="1" applyFont="1" applyFill="1" applyBorder="1" applyAlignment="1" applyProtection="1">
      <alignment horizontal="center" vertical="center"/>
    </xf>
    <xf numFmtId="180" fontId="1" fillId="0" borderId="0" xfId="0" applyNumberFormat="1" applyFont="1" applyFill="1" applyBorder="1" applyAlignment="1">
      <alignment horizontal="center" vertical="center"/>
    </xf>
    <xf numFmtId="180" fontId="15" fillId="0" borderId="1" xfId="0" applyNumberFormat="1" applyFont="1" applyFill="1" applyBorder="1" applyAlignment="1">
      <alignment horizontal="center" vertical="center"/>
    </xf>
    <xf numFmtId="180" fontId="4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80" fontId="71" fillId="0" borderId="1" xfId="0" applyNumberFormat="1" applyFont="1" applyFill="1" applyBorder="1" applyAlignment="1">
      <alignment horizontal="center" vertical="center"/>
    </xf>
    <xf numFmtId="180" fontId="71" fillId="4" borderId="1" xfId="0" applyNumberFormat="1" applyFont="1" applyFill="1" applyBorder="1" applyAlignment="1">
      <alignment horizontal="center" vertical="center"/>
    </xf>
    <xf numFmtId="180" fontId="47" fillId="4" borderId="1" xfId="0" applyNumberFormat="1" applyFont="1" applyFill="1" applyBorder="1" applyAlignment="1">
      <alignment horizontal="center" vertical="center"/>
    </xf>
    <xf numFmtId="180" fontId="3" fillId="4" borderId="1" xfId="0" applyNumberFormat="1" applyFont="1" applyFill="1" applyBorder="1" applyAlignment="1">
      <alignment horizontal="center" vertical="center"/>
    </xf>
    <xf numFmtId="0" fontId="43" fillId="0" borderId="0" xfId="36" applyFont="1" applyFill="1" applyBorder="1" applyAlignment="1">
      <alignment horizontal="left" vertical="center"/>
    </xf>
    <xf numFmtId="0" fontId="62" fillId="0" borderId="0" xfId="36" applyFont="1" applyFill="1" applyBorder="1" applyAlignment="1"/>
    <xf numFmtId="0" fontId="69" fillId="0" borderId="0" xfId="36" applyFont="1" applyFill="1" applyBorder="1" applyAlignment="1">
      <alignment horizontal="center" vertical="center"/>
    </xf>
    <xf numFmtId="179" fontId="69" fillId="0" borderId="0" xfId="36" applyNumberFormat="1" applyFont="1" applyFill="1" applyBorder="1" applyAlignment="1">
      <alignment horizontal="center" vertical="center"/>
    </xf>
    <xf numFmtId="179" fontId="53" fillId="0" borderId="0" xfId="36" applyNumberFormat="1" applyFont="1" applyFill="1" applyBorder="1" applyAlignment="1">
      <alignment horizontal="center"/>
    </xf>
    <xf numFmtId="0" fontId="3" fillId="0" borderId="0" xfId="36" applyFont="1" applyFill="1" applyBorder="1" applyAlignment="1">
      <alignment horizontal="right" vertical="center"/>
    </xf>
    <xf numFmtId="0" fontId="65" fillId="0" borderId="1" xfId="36" applyFont="1" applyFill="1" applyBorder="1" applyAlignment="1">
      <alignment horizontal="center" vertical="center"/>
    </xf>
    <xf numFmtId="179" fontId="65" fillId="0" borderId="1" xfId="36" applyNumberFormat="1" applyFont="1" applyFill="1" applyBorder="1" applyAlignment="1">
      <alignment horizontal="center" vertical="center"/>
    </xf>
    <xf numFmtId="180" fontId="65" fillId="0" borderId="1" xfId="36" applyNumberFormat="1" applyFont="1" applyFill="1" applyBorder="1" applyAlignment="1">
      <alignment horizontal="center" vertical="center"/>
    </xf>
    <xf numFmtId="0" fontId="3" fillId="0" borderId="1" xfId="36" applyFont="1" applyFill="1" applyBorder="1" applyAlignment="1">
      <alignment vertical="center"/>
    </xf>
    <xf numFmtId="180" fontId="3" fillId="0" borderId="1" xfId="36" applyNumberFormat="1" applyFont="1" applyFill="1" applyBorder="1" applyAlignment="1">
      <alignment horizontal="right" vertical="center"/>
    </xf>
    <xf numFmtId="0" fontId="3" fillId="0" borderId="1" xfId="36" applyFont="1" applyFill="1" applyBorder="1" applyAlignment="1">
      <alignment horizontal="left" vertical="center"/>
    </xf>
    <xf numFmtId="180" fontId="3" fillId="0" borderId="1" xfId="23" applyNumberFormat="1" applyFont="1" applyFill="1" applyBorder="1" applyAlignment="1">
      <alignment horizontal="right" vertical="center"/>
    </xf>
    <xf numFmtId="183" fontId="53" fillId="0" borderId="0" xfId="36" applyNumberFormat="1" applyFont="1" applyFill="1" applyBorder="1" applyAlignment="1"/>
    <xf numFmtId="183" fontId="3" fillId="0" borderId="11" xfId="36" applyNumberFormat="1" applyFont="1" applyFill="1" applyBorder="1" applyAlignment="1" applyProtection="1">
      <alignment vertical="center"/>
      <protection locked="0"/>
    </xf>
    <xf numFmtId="0" fontId="3" fillId="0" borderId="1" xfId="58" applyFont="1" applyFill="1" applyBorder="1" applyAlignment="1">
      <alignment horizontal="justify" vertical="center"/>
    </xf>
    <xf numFmtId="183" fontId="3" fillId="0" borderId="11" xfId="36" applyNumberFormat="1" applyFont="1" applyFill="1" applyBorder="1" applyAlignment="1" applyProtection="1">
      <alignment horizontal="left" vertical="center" wrapText="1"/>
      <protection locked="0"/>
    </xf>
    <xf numFmtId="0" fontId="3" fillId="0" borderId="1" xfId="36" applyFont="1" applyFill="1" applyBorder="1" applyAlignment="1">
      <alignment horizontal="left" vertical="center" wrapText="1"/>
    </xf>
    <xf numFmtId="183" fontId="3" fillId="0" borderId="11" xfId="36" applyNumberFormat="1" applyFont="1" applyFill="1" applyBorder="1" applyAlignment="1" applyProtection="1">
      <alignment vertical="center" wrapText="1"/>
      <protection locked="0"/>
    </xf>
    <xf numFmtId="0" fontId="2" fillId="0" borderId="1" xfId="36" applyFont="1" applyFill="1" applyBorder="1" applyAlignment="1">
      <alignment horizontal="center" vertical="center"/>
    </xf>
    <xf numFmtId="180" fontId="2" fillId="0" borderId="1" xfId="23" applyNumberFormat="1" applyFont="1" applyFill="1" applyBorder="1" applyAlignment="1">
      <alignment horizontal="right" vertical="center"/>
    </xf>
    <xf numFmtId="180" fontId="4" fillId="0" borderId="0" xfId="36" applyNumberFormat="1" applyFill="1" applyBorder="1" applyAlignment="1"/>
    <xf numFmtId="0" fontId="73" fillId="0" borderId="0" xfId="0" applyFont="1" applyFill="1" applyAlignment="1">
      <alignment vertical="center"/>
    </xf>
    <xf numFmtId="0" fontId="74" fillId="0" borderId="0" xfId="0" applyFont="1" applyFill="1" applyAlignment="1">
      <alignment horizontal="center" vertical="center" wrapText="1"/>
    </xf>
    <xf numFmtId="0" fontId="75" fillId="0" borderId="0" xfId="0" applyFont="1" applyFill="1" applyBorder="1" applyAlignment="1">
      <alignment horizontal="center" vertical="center" wrapText="1"/>
    </xf>
    <xf numFmtId="0" fontId="74" fillId="0" borderId="0" xfId="0" applyFont="1" applyFill="1" applyBorder="1" applyAlignment="1">
      <alignment vertical="center" wrapText="1"/>
    </xf>
    <xf numFmtId="0" fontId="76" fillId="0" borderId="21" xfId="0" applyFont="1" applyFill="1" applyBorder="1" applyAlignment="1">
      <alignment horizontal="center" vertical="center" wrapText="1"/>
    </xf>
    <xf numFmtId="0" fontId="77" fillId="0" borderId="21" xfId="0" applyFont="1" applyFill="1" applyBorder="1" applyAlignment="1">
      <alignment vertical="center" wrapText="1"/>
    </xf>
    <xf numFmtId="4" fontId="77" fillId="0" borderId="21" xfId="0" applyNumberFormat="1" applyFont="1" applyFill="1" applyBorder="1" applyAlignment="1">
      <alignment vertical="center" wrapText="1"/>
    </xf>
    <xf numFmtId="0" fontId="77" fillId="0" borderId="21" xfId="0" applyFont="1" applyFill="1" applyBorder="1" applyAlignment="1">
      <alignment horizontal="left" vertical="center" wrapText="1"/>
    </xf>
    <xf numFmtId="0" fontId="77" fillId="5" borderId="21" xfId="0" applyFont="1" applyFill="1" applyBorder="1" applyAlignment="1">
      <alignment horizontal="left" vertical="center" wrapText="1"/>
    </xf>
    <xf numFmtId="4" fontId="77" fillId="0" borderId="21" xfId="0" applyNumberFormat="1" applyFont="1" applyFill="1" applyBorder="1" applyAlignment="1">
      <alignment horizontal="right" vertical="center" wrapText="1"/>
    </xf>
    <xf numFmtId="0" fontId="78" fillId="5" borderId="21" xfId="0" applyFont="1" applyFill="1" applyBorder="1" applyAlignment="1">
      <alignment horizontal="center" vertical="center" wrapText="1"/>
    </xf>
    <xf numFmtId="0" fontId="78" fillId="5" borderId="21" xfId="0" applyFont="1" applyFill="1" applyBorder="1" applyAlignment="1">
      <alignment horizontal="left" vertical="center" wrapText="1"/>
    </xf>
    <xf numFmtId="0" fontId="78" fillId="0" borderId="21" xfId="0" applyFont="1" applyFill="1" applyBorder="1" applyAlignment="1">
      <alignment vertical="center" wrapText="1"/>
    </xf>
    <xf numFmtId="4" fontId="78" fillId="0" borderId="21" xfId="0" applyNumberFormat="1" applyFont="1" applyFill="1" applyBorder="1" applyAlignment="1">
      <alignment vertical="center" wrapText="1"/>
    </xf>
    <xf numFmtId="4" fontId="78" fillId="0" borderId="21" xfId="0" applyNumberFormat="1" applyFont="1" applyFill="1" applyBorder="1" applyAlignment="1">
      <alignment horizontal="right" vertical="center" wrapText="1"/>
    </xf>
    <xf numFmtId="0" fontId="74" fillId="0" borderId="0" xfId="0" applyFont="1" applyFill="1" applyBorder="1" applyAlignment="1">
      <alignment horizontal="right" vertical="center" wrapText="1"/>
    </xf>
    <xf numFmtId="0" fontId="78" fillId="0" borderId="0" xfId="0" applyFont="1" applyFill="1" applyBorder="1" applyAlignment="1">
      <alignment vertical="center" wrapText="1"/>
    </xf>
    <xf numFmtId="0" fontId="77" fillId="0" borderId="21" xfId="0" applyFont="1" applyFill="1" applyBorder="1" applyAlignment="1">
      <alignment horizontal="center" vertical="center" wrapText="1"/>
    </xf>
    <xf numFmtId="0" fontId="19" fillId="0" borderId="21" xfId="0" applyFont="1" applyFill="1" applyBorder="1" applyAlignment="1">
      <alignment vertical="center" wrapText="1"/>
    </xf>
    <xf numFmtId="0" fontId="20" fillId="0" borderId="0" xfId="0" applyFont="1" applyFill="1" applyAlignment="1">
      <alignment horizontal="center" vertical="center" wrapText="1"/>
    </xf>
    <xf numFmtId="0" fontId="79" fillId="0" borderId="0" xfId="0" applyFont="1" applyFill="1" applyBorder="1" applyAlignment="1">
      <alignment horizontal="center" vertical="center" wrapText="1"/>
    </xf>
    <xf numFmtId="0" fontId="78" fillId="0" borderId="21" xfId="0" applyFont="1" applyFill="1" applyBorder="1" applyAlignment="1">
      <alignment horizontal="left" vertical="center" wrapText="1"/>
    </xf>
    <xf numFmtId="0" fontId="80" fillId="0" borderId="0" xfId="0" applyFont="1" applyFill="1" applyBorder="1" applyAlignment="1">
      <alignment vertical="center"/>
    </xf>
    <xf numFmtId="0" fontId="81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180" fontId="17" fillId="0" borderId="0" xfId="0" applyNumberFormat="1" applyFont="1" applyFill="1" applyBorder="1" applyAlignment="1">
      <alignment horizontal="center" vertical="center"/>
    </xf>
    <xf numFmtId="0" fontId="82" fillId="6" borderId="0" xfId="0" applyFont="1" applyFill="1" applyBorder="1" applyAlignment="1">
      <alignment horizontal="left" vertical="center"/>
    </xf>
    <xf numFmtId="0" fontId="11" fillId="6" borderId="0" xfId="0" applyFont="1" applyFill="1" applyBorder="1" applyAlignment="1">
      <alignment vertical="center"/>
    </xf>
    <xf numFmtId="177" fontId="11" fillId="6" borderId="0" xfId="0" applyNumberFormat="1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horizontal="center" vertical="center" wrapText="1"/>
    </xf>
    <xf numFmtId="0" fontId="83" fillId="0" borderId="0" xfId="0" applyFont="1" applyFill="1" applyBorder="1" applyAlignment="1">
      <alignment vertical="center"/>
    </xf>
    <xf numFmtId="0" fontId="83" fillId="0" borderId="0" xfId="0" applyFont="1" applyFill="1" applyBorder="1" applyAlignment="1">
      <alignment horizontal="center" vertical="center"/>
    </xf>
    <xf numFmtId="0" fontId="84" fillId="0" borderId="0" xfId="0" applyFont="1" applyFill="1" applyBorder="1" applyAlignment="1">
      <alignment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180" fontId="25" fillId="0" borderId="1" xfId="0" applyNumberFormat="1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53" fillId="0" borderId="1" xfId="0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80" fillId="0" borderId="0" xfId="0" applyFont="1" applyFill="1" applyAlignment="1">
      <alignment vertical="center"/>
    </xf>
    <xf numFmtId="0" fontId="81" fillId="0" borderId="0" xfId="0" applyFont="1" applyFill="1" applyAlignment="1">
      <alignment vertical="center"/>
    </xf>
    <xf numFmtId="180" fontId="17" fillId="0" borderId="0" xfId="0" applyNumberFormat="1" applyFont="1" applyFill="1" applyBorder="1" applyAlignment="1">
      <alignment vertical="center"/>
    </xf>
    <xf numFmtId="180" fontId="11" fillId="6" borderId="0" xfId="0" applyNumberFormat="1" applyFont="1" applyFill="1" applyBorder="1" applyAlignment="1">
      <alignment vertical="center"/>
    </xf>
    <xf numFmtId="0" fontId="85" fillId="5" borderId="0" xfId="0" applyFont="1" applyFill="1" applyBorder="1" applyAlignment="1">
      <alignment horizontal="center" vertical="center" wrapText="1"/>
    </xf>
    <xf numFmtId="180" fontId="85" fillId="5" borderId="0" xfId="0" applyNumberFormat="1" applyFont="1" applyFill="1" applyBorder="1" applyAlignment="1">
      <alignment horizontal="center" vertical="center" wrapText="1"/>
    </xf>
    <xf numFmtId="180" fontId="19" fillId="5" borderId="0" xfId="0" applyNumberFormat="1" applyFont="1" applyFill="1" applyBorder="1" applyAlignment="1">
      <alignment horizontal="right" vertical="center" wrapText="1"/>
    </xf>
    <xf numFmtId="0" fontId="86" fillId="5" borderId="21" xfId="0" applyFont="1" applyFill="1" applyBorder="1" applyAlignment="1">
      <alignment horizontal="center" vertical="center" wrapText="1"/>
    </xf>
    <xf numFmtId="0" fontId="86" fillId="5" borderId="22" xfId="0" applyFont="1" applyFill="1" applyBorder="1" applyAlignment="1">
      <alignment horizontal="center" vertical="center" wrapText="1"/>
    </xf>
    <xf numFmtId="180" fontId="86" fillId="5" borderId="1" xfId="0" applyNumberFormat="1" applyFont="1" applyFill="1" applyBorder="1" applyAlignment="1">
      <alignment horizontal="center" vertical="center" wrapText="1"/>
    </xf>
    <xf numFmtId="0" fontId="87" fillId="5" borderId="23" xfId="0" applyFont="1" applyFill="1" applyBorder="1" applyAlignment="1">
      <alignment horizontal="left" vertical="center" wrapText="1"/>
    </xf>
    <xf numFmtId="0" fontId="87" fillId="5" borderId="24" xfId="0" applyFont="1" applyFill="1" applyBorder="1" applyAlignment="1">
      <alignment horizontal="left" vertical="center" wrapText="1"/>
    </xf>
    <xf numFmtId="180" fontId="88" fillId="5" borderId="14" xfId="0" applyNumberFormat="1" applyFont="1" applyFill="1" applyBorder="1" applyAlignment="1">
      <alignment horizontal="right" vertical="center" wrapText="1"/>
    </xf>
    <xf numFmtId="4" fontId="87" fillId="5" borderId="25" xfId="0" applyNumberFormat="1" applyFont="1" applyFill="1" applyBorder="1" applyAlignment="1">
      <alignment horizontal="left" vertical="center" wrapText="1"/>
    </xf>
    <xf numFmtId="0" fontId="88" fillId="5" borderId="23" xfId="0" applyFont="1" applyFill="1" applyBorder="1" applyAlignment="1">
      <alignment horizontal="left" vertical="center" wrapText="1"/>
    </xf>
    <xf numFmtId="4" fontId="88" fillId="5" borderId="25" xfId="0" applyNumberFormat="1" applyFont="1" applyFill="1" applyBorder="1" applyAlignment="1">
      <alignment horizontal="left" vertical="center" wrapText="1"/>
    </xf>
    <xf numFmtId="180" fontId="89" fillId="5" borderId="14" xfId="0" applyNumberFormat="1" applyFont="1" applyFill="1" applyBorder="1" applyAlignment="1">
      <alignment horizontal="right" vertical="center" wrapText="1"/>
    </xf>
    <xf numFmtId="0" fontId="88" fillId="5" borderId="25" xfId="0" applyFont="1" applyFill="1" applyBorder="1" applyAlignment="1">
      <alignment horizontal="left" vertical="center" wrapText="1"/>
    </xf>
    <xf numFmtId="0" fontId="87" fillId="5" borderId="25" xfId="0" applyFont="1" applyFill="1" applyBorder="1" applyAlignment="1">
      <alignment horizontal="left" vertical="center" wrapText="1"/>
    </xf>
    <xf numFmtId="180" fontId="90" fillId="5" borderId="14" xfId="0" applyNumberFormat="1" applyFont="1" applyFill="1" applyBorder="1" applyAlignment="1">
      <alignment horizontal="right" vertical="center" wrapText="1"/>
    </xf>
    <xf numFmtId="180" fontId="88" fillId="8" borderId="14" xfId="0" applyNumberFormat="1" applyFont="1" applyFill="1" applyBorder="1" applyAlignment="1">
      <alignment horizontal="right" vertical="center" wrapText="1"/>
    </xf>
    <xf numFmtId="0" fontId="55" fillId="0" borderId="0" xfId="36" applyFont="1" applyFill="1" applyAlignment="1">
      <alignment vertical="center"/>
    </xf>
    <xf numFmtId="0" fontId="40" fillId="0" borderId="0" xfId="36" applyFont="1" applyFill="1" applyAlignment="1">
      <alignment vertical="center"/>
    </xf>
    <xf numFmtId="0" fontId="4" fillId="0" borderId="0" xfId="36" applyFill="1" applyAlignment="1">
      <alignment vertical="center"/>
    </xf>
    <xf numFmtId="0" fontId="25" fillId="0" borderId="0" xfId="36" applyFont="1" applyFill="1" applyAlignment="1">
      <alignment vertical="center"/>
    </xf>
    <xf numFmtId="0" fontId="4" fillId="0" borderId="0" xfId="36" applyFont="1" applyFill="1" applyAlignment="1">
      <alignment vertical="center"/>
    </xf>
    <xf numFmtId="0" fontId="43" fillId="0" borderId="0" xfId="36" applyFont="1" applyFill="1" applyAlignment="1">
      <alignment vertical="center"/>
    </xf>
    <xf numFmtId="0" fontId="69" fillId="0" borderId="0" xfId="36" applyFont="1" applyFill="1" applyAlignment="1">
      <alignment horizontal="center"/>
    </xf>
    <xf numFmtId="0" fontId="3" fillId="0" borderId="26" xfId="36" applyFont="1" applyFill="1" applyBorder="1" applyAlignment="1">
      <alignment horizontal="right" vertical="center"/>
    </xf>
    <xf numFmtId="0" fontId="65" fillId="0" borderId="10" xfId="36" applyFont="1" applyFill="1" applyBorder="1" applyAlignment="1">
      <alignment horizontal="center" vertical="center" wrapText="1"/>
    </xf>
    <xf numFmtId="0" fontId="65" fillId="0" borderId="10" xfId="36" applyFont="1" applyFill="1" applyBorder="1" applyAlignment="1">
      <alignment horizontal="center" vertical="center"/>
    </xf>
    <xf numFmtId="0" fontId="25" fillId="0" borderId="0" xfId="36" applyFont="1" applyFill="1" applyAlignment="1">
      <alignment horizontal="center" vertical="center" wrapText="1"/>
    </xf>
    <xf numFmtId="0" fontId="65" fillId="0" borderId="15" xfId="36" applyFont="1" applyFill="1" applyBorder="1" applyAlignment="1">
      <alignment horizontal="center" vertical="center" wrapText="1"/>
    </xf>
    <xf numFmtId="0" fontId="65" fillId="0" borderId="15" xfId="36" applyFont="1" applyFill="1" applyBorder="1" applyAlignment="1">
      <alignment horizontal="center" vertical="center"/>
    </xf>
    <xf numFmtId="0" fontId="65" fillId="0" borderId="14" xfId="36" applyFont="1" applyFill="1" applyBorder="1" applyAlignment="1">
      <alignment horizontal="center" vertical="center" wrapText="1"/>
    </xf>
    <xf numFmtId="0" fontId="65" fillId="0" borderId="14" xfId="36" applyFont="1" applyFill="1" applyBorder="1" applyAlignment="1">
      <alignment horizontal="center" vertical="center"/>
    </xf>
    <xf numFmtId="0" fontId="3" fillId="0" borderId="1" xfId="36" applyFont="1" applyFill="1" applyBorder="1" applyAlignment="1">
      <alignment horizontal="justify" vertical="center"/>
    </xf>
    <xf numFmtId="181" fontId="3" fillId="0" borderId="1" xfId="36" applyNumberFormat="1" applyFont="1" applyFill="1" applyBorder="1" applyAlignment="1">
      <alignment horizontal="right" vertical="center"/>
    </xf>
    <xf numFmtId="178" fontId="3" fillId="0" borderId="1" xfId="36" applyNumberFormat="1" applyFont="1" applyFill="1" applyBorder="1" applyAlignment="1">
      <alignment horizontal="right" vertical="center"/>
    </xf>
    <xf numFmtId="180" fontId="56" fillId="0" borderId="1" xfId="51" applyNumberFormat="1" applyFont="1" applyFill="1" applyBorder="1" applyAlignment="1" applyProtection="1">
      <alignment horizontal="right" vertical="center" wrapText="1"/>
      <protection locked="0"/>
    </xf>
    <xf numFmtId="180" fontId="56" fillId="0" borderId="0" xfId="51" applyNumberFormat="1" applyFont="1" applyFill="1" applyAlignment="1" applyProtection="1">
      <alignment horizontal="right" vertical="center" wrapText="1"/>
      <protection locked="0"/>
    </xf>
    <xf numFmtId="0" fontId="3" fillId="0" borderId="1" xfId="0" applyFont="1" applyFill="1" applyBorder="1" applyAlignment="1">
      <alignment horizontal="justify" vertical="center"/>
    </xf>
    <xf numFmtId="0" fontId="91" fillId="0" borderId="1" xfId="36" applyFont="1" applyFill="1" applyBorder="1" applyAlignment="1">
      <alignment horizontal="justify" vertical="center"/>
    </xf>
    <xf numFmtId="181" fontId="2" fillId="0" borderId="1" xfId="36" applyNumberFormat="1" applyFont="1" applyFill="1" applyBorder="1" applyAlignment="1">
      <alignment horizontal="right" vertical="center"/>
    </xf>
    <xf numFmtId="180" fontId="2" fillId="0" borderId="1" xfId="36" applyNumberFormat="1" applyFont="1" applyFill="1" applyBorder="1" applyAlignment="1">
      <alignment horizontal="right" vertical="center"/>
    </xf>
    <xf numFmtId="178" fontId="2" fillId="0" borderId="1" xfId="36" applyNumberFormat="1" applyFont="1" applyFill="1" applyBorder="1" applyAlignment="1">
      <alignment horizontal="right" vertical="center"/>
    </xf>
    <xf numFmtId="0" fontId="2" fillId="0" borderId="1" xfId="36" applyFont="1" applyFill="1" applyBorder="1" applyAlignment="1">
      <alignment horizontal="justify" vertical="center"/>
    </xf>
    <xf numFmtId="0" fontId="92" fillId="0" borderId="0" xfId="36" applyFont="1" applyFill="1" applyAlignment="1">
      <alignment vertical="center"/>
    </xf>
    <xf numFmtId="181" fontId="92" fillId="0" borderId="0" xfId="36" applyNumberFormat="1" applyFont="1" applyFill="1" applyAlignment="1">
      <alignment vertical="center"/>
    </xf>
    <xf numFmtId="183" fontId="93" fillId="0" borderId="0" xfId="36" applyNumberFormat="1" applyFont="1" applyFill="1" applyAlignment="1">
      <alignment vertical="center"/>
    </xf>
    <xf numFmtId="183" fontId="92" fillId="0" borderId="0" xfId="36" applyNumberFormat="1" applyFont="1" applyFill="1" applyAlignment="1">
      <alignment vertical="center"/>
    </xf>
    <xf numFmtId="9" fontId="92" fillId="0" borderId="0" xfId="57" applyNumberFormat="1" applyFont="1" applyFill="1" applyAlignment="1">
      <alignment vertical="center"/>
    </xf>
    <xf numFmtId="0" fontId="25" fillId="0" borderId="0" xfId="36" applyFont="1" applyFill="1" applyAlignment="1">
      <alignment horizontal="center" vertical="center"/>
    </xf>
    <xf numFmtId="0" fontId="32" fillId="0" borderId="0" xfId="36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3" fillId="0" borderId="0" xfId="36" applyFont="1" applyFill="1" applyAlignment="1">
      <alignment horizontal="left" vertical="center"/>
    </xf>
    <xf numFmtId="0" fontId="62" fillId="0" borderId="0" xfId="36" applyFont="1" applyFill="1"/>
    <xf numFmtId="0" fontId="25" fillId="0" borderId="0" xfId="36" applyFont="1" applyFill="1"/>
    <xf numFmtId="0" fontId="4" fillId="0" borderId="0" xfId="36" applyFill="1" applyAlignment="1">
      <alignment horizontal="center"/>
    </xf>
    <xf numFmtId="180" fontId="4" fillId="0" borderId="0" xfId="36" applyNumberFormat="1" applyFill="1" applyAlignment="1">
      <alignment horizontal="center"/>
    </xf>
    <xf numFmtId="0" fontId="3" fillId="0" borderId="0" xfId="36" applyFont="1" applyFill="1" applyAlignment="1">
      <alignment horizontal="center"/>
    </xf>
    <xf numFmtId="180" fontId="43" fillId="0" borderId="0" xfId="36" applyNumberFormat="1" applyFont="1" applyFill="1" applyAlignment="1">
      <alignment horizontal="left" vertical="center"/>
    </xf>
    <xf numFmtId="0" fontId="69" fillId="0" borderId="0" xfId="36" applyFont="1" applyFill="1" applyAlignment="1">
      <alignment horizontal="center" vertical="center"/>
    </xf>
    <xf numFmtId="0" fontId="84" fillId="0" borderId="0" xfId="36" applyFont="1" applyFill="1" applyProtection="1">
      <protection locked="0"/>
    </xf>
    <xf numFmtId="180" fontId="56" fillId="0" borderId="26" xfId="36" applyNumberFormat="1" applyFont="1" applyFill="1" applyBorder="1" applyAlignment="1">
      <alignment horizontal="right" vertical="center"/>
    </xf>
    <xf numFmtId="0" fontId="65" fillId="0" borderId="1" xfId="36" applyFont="1" applyFill="1" applyBorder="1" applyAlignment="1" applyProtection="1">
      <alignment horizontal="center" vertical="center" wrapText="1"/>
      <protection locked="0"/>
    </xf>
    <xf numFmtId="180" fontId="65" fillId="0" borderId="1" xfId="36" applyNumberFormat="1" applyFont="1" applyFill="1" applyBorder="1" applyAlignment="1" applyProtection="1">
      <alignment horizontal="center" vertical="center" wrapText="1"/>
      <protection locked="0"/>
    </xf>
    <xf numFmtId="180" fontId="65" fillId="0" borderId="1" xfId="12" applyNumberFormat="1" applyFont="1" applyFill="1" applyBorder="1" applyAlignment="1" applyProtection="1">
      <alignment horizontal="center" vertical="center" wrapText="1"/>
      <protection locked="0"/>
    </xf>
    <xf numFmtId="180" fontId="56" fillId="0" borderId="1" xfId="36" applyNumberFormat="1" applyFont="1" applyFill="1" applyBorder="1" applyAlignment="1" applyProtection="1">
      <alignment horizontal="left" vertical="center" wrapText="1"/>
      <protection locked="0"/>
    </xf>
    <xf numFmtId="181" fontId="56" fillId="0" borderId="1" xfId="36" applyNumberFormat="1" applyFont="1" applyFill="1" applyBorder="1" applyAlignment="1" applyProtection="1">
      <alignment horizontal="right" vertical="center"/>
      <protection locked="0"/>
    </xf>
    <xf numFmtId="180" fontId="56" fillId="0" borderId="1" xfId="36" applyNumberFormat="1" applyFont="1" applyFill="1" applyBorder="1" applyAlignment="1" applyProtection="1">
      <alignment horizontal="right" vertical="center"/>
      <protection locked="0"/>
    </xf>
    <xf numFmtId="180" fontId="56" fillId="0" borderId="1" xfId="36" applyNumberFormat="1" applyFont="1" applyFill="1" applyBorder="1" applyAlignment="1" applyProtection="1">
      <alignment vertical="center"/>
      <protection locked="0"/>
    </xf>
    <xf numFmtId="180" fontId="56" fillId="0" borderId="1" xfId="36" applyNumberFormat="1" applyFont="1" applyFill="1" applyBorder="1" applyAlignment="1" applyProtection="1">
      <alignment vertical="center" wrapText="1"/>
      <protection locked="0"/>
    </xf>
    <xf numFmtId="0" fontId="67" fillId="0" borderId="1" xfId="48" applyFont="1" applyFill="1" applyBorder="1" applyAlignment="1" applyProtection="1">
      <alignment horizontal="center" vertical="center"/>
      <protection locked="0"/>
    </xf>
    <xf numFmtId="181" fontId="67" fillId="0" borderId="1" xfId="36" applyNumberFormat="1" applyFont="1" applyFill="1" applyBorder="1" applyAlignment="1" applyProtection="1">
      <alignment horizontal="right" vertical="center"/>
      <protection locked="0"/>
    </xf>
    <xf numFmtId="180" fontId="67" fillId="0" borderId="1" xfId="36" applyNumberFormat="1" applyFont="1" applyFill="1" applyBorder="1" applyAlignment="1" applyProtection="1">
      <alignment horizontal="right" vertical="center"/>
      <protection locked="0"/>
    </xf>
    <xf numFmtId="180" fontId="56" fillId="0" borderId="1" xfId="36" applyNumberFormat="1" applyFont="1" applyFill="1" applyBorder="1" applyAlignment="1" applyProtection="1">
      <alignment horizontal="left" vertical="center"/>
      <protection locked="0"/>
    </xf>
    <xf numFmtId="181" fontId="56" fillId="0" borderId="1" xfId="36" applyNumberFormat="1" applyFont="1" applyFill="1" applyBorder="1" applyAlignment="1" applyProtection="1">
      <alignment horizontal="right" vertical="center" wrapText="1"/>
      <protection locked="0"/>
    </xf>
    <xf numFmtId="178" fontId="56" fillId="0" borderId="1" xfId="36" applyNumberFormat="1" applyFont="1" applyFill="1" applyBorder="1" applyAlignment="1" applyProtection="1">
      <alignment vertical="center" wrapText="1"/>
      <protection locked="0"/>
    </xf>
    <xf numFmtId="178" fontId="3" fillId="0" borderId="1" xfId="36" applyNumberFormat="1" applyFont="1" applyFill="1" applyBorder="1" applyAlignment="1">
      <alignment horizontal="center" vertical="center" wrapText="1"/>
    </xf>
    <xf numFmtId="0" fontId="67" fillId="0" borderId="1" xfId="48" applyFont="1" applyFill="1" applyBorder="1" applyAlignment="1" applyProtection="1">
      <alignment horizontal="center" vertical="center" wrapText="1"/>
      <protection locked="0"/>
    </xf>
    <xf numFmtId="181" fontId="67" fillId="0" borderId="1" xfId="36" applyNumberFormat="1" applyFont="1" applyFill="1" applyBorder="1" applyAlignment="1" applyProtection="1">
      <alignment horizontal="right" vertical="center" wrapText="1"/>
      <protection locked="0"/>
    </xf>
    <xf numFmtId="178" fontId="67" fillId="0" borderId="1" xfId="36" applyNumberFormat="1" applyFont="1" applyFill="1" applyBorder="1" applyAlignment="1" applyProtection="1">
      <alignment vertical="center" wrapText="1"/>
      <protection locked="0"/>
    </xf>
    <xf numFmtId="178" fontId="2" fillId="0" borderId="1" xfId="36" applyNumberFormat="1" applyFont="1" applyFill="1" applyBorder="1" applyAlignment="1">
      <alignment horizontal="center" vertical="center" wrapText="1"/>
    </xf>
    <xf numFmtId="180" fontId="56" fillId="0" borderId="0" xfId="36" applyNumberFormat="1" applyFont="1" applyFill="1" applyAlignment="1">
      <alignment vertical="center"/>
    </xf>
    <xf numFmtId="181" fontId="56" fillId="0" borderId="0" xfId="36" applyNumberFormat="1" applyFont="1" applyFill="1" applyAlignment="1" applyProtection="1">
      <alignment horizontal="right" vertical="center" wrapText="1"/>
      <protection locked="0"/>
    </xf>
    <xf numFmtId="182" fontId="56" fillId="0" borderId="0" xfId="36" applyNumberFormat="1" applyFont="1" applyFill="1" applyAlignment="1" applyProtection="1">
      <alignment horizontal="right" vertical="center" wrapText="1"/>
      <protection locked="0"/>
    </xf>
    <xf numFmtId="181" fontId="56" fillId="0" borderId="0" xfId="36" applyNumberFormat="1" applyFont="1" applyFill="1" applyAlignment="1" applyProtection="1">
      <alignment vertical="center" wrapText="1"/>
      <protection locked="0"/>
    </xf>
    <xf numFmtId="178" fontId="3" fillId="0" borderId="0" xfId="36" applyNumberFormat="1" applyFont="1" applyFill="1" applyAlignment="1">
      <alignment horizontal="center" vertical="center" wrapText="1"/>
    </xf>
    <xf numFmtId="180" fontId="56" fillId="0" borderId="0" xfId="36" applyNumberFormat="1" applyFont="1" applyFill="1" applyAlignment="1" applyProtection="1">
      <alignment vertical="center" wrapText="1"/>
      <protection locked="0"/>
    </xf>
    <xf numFmtId="0" fontId="3" fillId="0" borderId="27" xfId="21" applyFont="1" applyFill="1" applyBorder="1">
      <alignment vertical="center"/>
    </xf>
    <xf numFmtId="0" fontId="3" fillId="0" borderId="28" xfId="21" applyFont="1" applyFill="1" applyBorder="1">
      <alignment vertical="center"/>
    </xf>
    <xf numFmtId="180" fontId="3" fillId="0" borderId="28" xfId="21" applyNumberFormat="1" applyFont="1" applyFill="1" applyBorder="1">
      <alignment vertical="center"/>
    </xf>
    <xf numFmtId="180" fontId="3" fillId="0" borderId="29" xfId="21" applyNumberFormat="1" applyFont="1" applyFill="1" applyBorder="1">
      <alignment vertical="center"/>
    </xf>
    <xf numFmtId="0" fontId="3" fillId="0" borderId="30" xfId="21" applyFont="1" applyFill="1" applyBorder="1">
      <alignment vertical="center"/>
    </xf>
    <xf numFmtId="180" fontId="3" fillId="0" borderId="1" xfId="21" applyNumberFormat="1" applyFont="1" applyFill="1" applyBorder="1">
      <alignment vertical="center"/>
    </xf>
    <xf numFmtId="180" fontId="3" fillId="0" borderId="31" xfId="21" applyNumberFormat="1" applyFont="1" applyFill="1" applyBorder="1">
      <alignment vertical="center"/>
    </xf>
    <xf numFmtId="0" fontId="3" fillId="0" borderId="30" xfId="21" applyFont="1" applyFill="1" applyBorder="1" applyAlignment="1">
      <alignment horizontal="left" vertical="center"/>
    </xf>
    <xf numFmtId="0" fontId="53" fillId="0" borderId="30" xfId="21" applyFont="1" applyFill="1" applyBorder="1">
      <alignment vertical="center"/>
    </xf>
    <xf numFmtId="180" fontId="53" fillId="0" borderId="1" xfId="21" applyNumberFormat="1" applyFont="1" applyFill="1" applyBorder="1">
      <alignment vertical="center"/>
    </xf>
    <xf numFmtId="0" fontId="3" fillId="0" borderId="32" xfId="21" applyFont="1" applyFill="1" applyBorder="1" applyAlignment="1">
      <alignment horizontal="center" vertical="center"/>
    </xf>
    <xf numFmtId="180" fontId="3" fillId="0" borderId="33" xfId="36" applyNumberFormat="1" applyFont="1" applyFill="1" applyBorder="1" applyAlignment="1">
      <alignment horizontal="center" vertical="center"/>
    </xf>
    <xf numFmtId="180" fontId="3" fillId="0" borderId="34" xfId="36" applyNumberFormat="1" applyFont="1" applyFill="1" applyBorder="1" applyAlignment="1">
      <alignment horizontal="center" vertical="center"/>
    </xf>
    <xf numFmtId="183" fontId="4" fillId="0" borderId="0" xfId="36" applyNumberFormat="1" applyFill="1"/>
    <xf numFmtId="180" fontId="3" fillId="0" borderId="1" xfId="21" applyNumberFormat="1" applyFont="1" applyFill="1" applyBorder="1" applyAlignment="1">
      <alignment horizontal="right" vertical="center"/>
    </xf>
    <xf numFmtId="177" fontId="3" fillId="0" borderId="1" xfId="21" applyNumberFormat="1" applyFont="1" applyFill="1" applyBorder="1">
      <alignment vertical="center"/>
    </xf>
    <xf numFmtId="0" fontId="2" fillId="0" borderId="30" xfId="21" applyFont="1" applyFill="1" applyBorder="1">
      <alignment vertical="center"/>
    </xf>
    <xf numFmtId="180" fontId="2" fillId="0" borderId="1" xfId="21" applyNumberFormat="1" applyFont="1" applyFill="1" applyBorder="1" applyAlignment="1">
      <alignment horizontal="right" vertical="center"/>
    </xf>
    <xf numFmtId="177" fontId="2" fillId="0" borderId="1" xfId="21" applyNumberFormat="1" applyFont="1" applyFill="1" applyBorder="1">
      <alignment vertical="center"/>
    </xf>
    <xf numFmtId="180" fontId="2" fillId="0" borderId="31" xfId="21" applyNumberFormat="1" applyFont="1" applyFill="1" applyBorder="1">
      <alignment vertical="center"/>
    </xf>
    <xf numFmtId="180" fontId="3" fillId="0" borderId="33" xfId="21" applyNumberFormat="1" applyFont="1" applyFill="1" applyBorder="1" applyAlignment="1">
      <alignment horizontal="right" vertical="center"/>
    </xf>
    <xf numFmtId="177" fontId="3" fillId="0" borderId="33" xfId="21" applyNumberFormat="1" applyFont="1" applyFill="1" applyBorder="1">
      <alignment vertical="center"/>
    </xf>
    <xf numFmtId="180" fontId="3" fillId="0" borderId="34" xfId="21" applyNumberFormat="1" applyFont="1" applyFill="1" applyBorder="1">
      <alignment vertical="center"/>
    </xf>
    <xf numFmtId="176" fontId="25" fillId="0" borderId="0" xfId="36" applyNumberFormat="1" applyFont="1" applyFill="1"/>
    <xf numFmtId="0" fontId="3" fillId="0" borderId="0" xfId="36" applyFont="1" applyFill="1"/>
    <xf numFmtId="0" fontId="25" fillId="0" borderId="35" xfId="36" applyFont="1" applyFill="1" applyBorder="1"/>
    <xf numFmtId="0" fontId="25" fillId="0" borderId="36" xfId="36" applyFont="1" applyFill="1" applyBorder="1"/>
    <xf numFmtId="0" fontId="25" fillId="0" borderId="37" xfId="36" applyFont="1" applyFill="1" applyBorder="1"/>
    <xf numFmtId="0" fontId="4" fillId="0" borderId="38" xfId="36" applyFill="1" applyBorder="1"/>
    <xf numFmtId="0" fontId="4" fillId="0" borderId="1" xfId="36" applyFill="1" applyBorder="1"/>
    <xf numFmtId="0" fontId="4" fillId="0" borderId="17" xfId="36" applyFill="1" applyBorder="1"/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Xl0000207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_收入预算调整表_1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2014年收入月报 2" xfId="21"/>
    <cellStyle name="标题 1" xfId="22" builtinId="16"/>
    <cellStyle name="常规_平衡表_1 2" xfId="23"/>
    <cellStyle name="标题 2" xfId="24" builtinId="17"/>
    <cellStyle name="常规 4 2 2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常规 27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常规_本级支出 2" xfId="48"/>
    <cellStyle name="40% - 强调文字颜色 4" xfId="49" builtinId="43"/>
    <cellStyle name="强调文字颜色 5" xfId="50" builtinId="45"/>
    <cellStyle name="常规_支出预算调整表_1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百分比 3" xfId="57"/>
    <cellStyle name="常规 14" xfId="58"/>
    <cellStyle name="常规 10 14" xfId="59"/>
    <cellStyle name="常规 5" xfId="60"/>
    <cellStyle name="常规_湘乡市2018年上级专项补助资金预算安排情况表" xfId="61"/>
    <cellStyle name="常规_Xl0000207" xfId="62"/>
    <cellStyle name="常规_Sheet1" xfId="63"/>
    <cellStyle name="常规 2 3" xfId="64"/>
  </cellStyles>
  <dxfs count="1">
    <dxf>
      <font>
        <b val="0"/>
        <i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2.xml"/><Relationship Id="rId32" Type="http://schemas.openxmlformats.org/officeDocument/2006/relationships/externalLink" Target="externalLinks/externalLink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1.&#65288;&#25919;&#21327;&#65289;&#38468;&#34920;&#65306;2025&#24180;&#36130;&#25919;&#39044;&#31639;&#25191;&#34892;&#24773;&#20917;&#21644;2026&#39044;&#31639;&#65288;&#33609;&#26696;)202512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eixin\xwechat_files\chen25061277_fd6b\msg\file\2025-11\2026&#24180;&#22269;&#26377;&#36164;&#26412;&#32463;&#33829;&#25910;&#25903;&#39044;&#31639;&#65288;&#33609;&#26696;&#65289;&#26126;&#32454;&#34920;&#65288;11.19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5年1-11月公共财政收入完成表"/>
      <sheetName val="2025年1-11月公共财政支出表"/>
      <sheetName val="2025年收支平衡表"/>
      <sheetName val="2025年1-11月政府性基金收入完成情况表"/>
      <sheetName val="2025年1-11月政府性基金支出 "/>
      <sheetName val="2025年社会保险基金收入完成表"/>
      <sheetName val="2025年社会保险基金支出完成情况"/>
      <sheetName val="2025年1-11月国有资本经营预算收入情况表"/>
      <sheetName val="2025年1-11月国有资本经营预算支出表"/>
      <sheetName val="2026年收入预算表 "/>
      <sheetName val="2026年支出表"/>
      <sheetName val="2026年预算平衡表"/>
      <sheetName val="2026年政府性基金收支表"/>
      <sheetName val="2026年社会保险基金预算数"/>
      <sheetName val="2026社会保险基金预算明细"/>
      <sheetName val="2026年国有资本经营收支预算表"/>
      <sheetName val="2026年国有资本经营收支预算明细表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6">
          <cell r="D6">
            <v>447871.22</v>
          </cell>
        </row>
        <row r="12">
          <cell r="D12">
            <v>477698.22</v>
          </cell>
        </row>
      </sheetData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26年预算总表（未含上年结余数）"/>
      <sheetName val="2026年预算明细表（未含上年结余数）"/>
    </sheetNames>
    <sheetDataSet>
      <sheetData sheetId="0" refreshError="1"/>
      <sheetData sheetId="1" refreshError="1">
        <row r="5">
          <cell r="E5">
            <v>990</v>
          </cell>
        </row>
        <row r="5">
          <cell r="K5">
            <v>31.5</v>
          </cell>
        </row>
        <row r="6">
          <cell r="K6">
            <v>302.83</v>
          </cell>
        </row>
        <row r="7">
          <cell r="K7">
            <v>108.29</v>
          </cell>
        </row>
        <row r="8">
          <cell r="K8">
            <v>80</v>
          </cell>
        </row>
        <row r="9">
          <cell r="E9">
            <v>5.22</v>
          </cell>
        </row>
        <row r="9">
          <cell r="K9">
            <v>200</v>
          </cell>
        </row>
        <row r="10">
          <cell r="K10">
            <v>200</v>
          </cell>
        </row>
        <row r="11">
          <cell r="K11">
            <v>200</v>
          </cell>
        </row>
        <row r="12">
          <cell r="K12">
            <v>500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3"/>
  <sheetViews>
    <sheetView workbookViewId="0">
      <selection activeCell="D28" sqref="D28"/>
    </sheetView>
  </sheetViews>
  <sheetFormatPr defaultColWidth="8.7" defaultRowHeight="14.25"/>
  <cols>
    <col min="1" max="1" width="28" style="149" customWidth="1"/>
    <col min="2" max="2" width="11.9" style="404" customWidth="1"/>
    <col min="3" max="3" width="12.5" style="405" customWidth="1"/>
    <col min="4" max="4" width="12.1" style="406" customWidth="1"/>
    <col min="5" max="5" width="10.5" style="406" customWidth="1"/>
    <col min="6" max="6" width="10.9" style="149" customWidth="1"/>
    <col min="7" max="7" width="12.6" style="149" hidden="1" customWidth="1"/>
    <col min="8" max="9" width="8.7" style="149" hidden="1" customWidth="1"/>
    <col min="10" max="10" width="30.7" style="149" hidden="1" customWidth="1"/>
    <col min="11" max="14" width="9.5" style="149" hidden="1" customWidth="1"/>
    <col min="15" max="15" width="8.7" style="149" hidden="1" customWidth="1"/>
    <col min="16" max="16" width="15.9" style="149" hidden="1" customWidth="1"/>
    <col min="17" max="19" width="8.7" style="149" hidden="1" customWidth="1"/>
    <col min="20" max="20" width="14.1" style="149" hidden="1" customWidth="1"/>
    <col min="21" max="22" width="8.7" style="149" hidden="1" customWidth="1"/>
    <col min="23" max="23" width="8.7" style="149"/>
    <col min="24" max="30" width="8.7" style="149" hidden="1" customWidth="1"/>
    <col min="31" max="16384" width="8.7" style="149"/>
  </cols>
  <sheetData>
    <row r="1" s="401" customFormat="1" ht="36" customHeight="1" spans="1:3">
      <c r="A1" s="401" t="s">
        <v>0</v>
      </c>
      <c r="C1" s="407"/>
    </row>
    <row r="2" s="402" customFormat="1" ht="34.5" customHeight="1" spans="1:6">
      <c r="A2" s="408" t="s">
        <v>1</v>
      </c>
      <c r="B2" s="408"/>
      <c r="C2" s="408"/>
      <c r="D2" s="408"/>
      <c r="E2" s="408"/>
      <c r="F2" s="408"/>
    </row>
    <row r="3" s="149" customFormat="1" ht="24" customHeight="1" spans="1:10">
      <c r="A3" s="409"/>
      <c r="B3" s="404"/>
      <c r="C3" s="405"/>
      <c r="D3" s="410"/>
      <c r="E3" s="406"/>
      <c r="F3" s="410" t="s">
        <v>2</v>
      </c>
      <c r="J3" s="149">
        <v>132208</v>
      </c>
    </row>
    <row r="4" s="403" customFormat="1" ht="22" customHeight="1" spans="1:6">
      <c r="A4" s="411" t="s">
        <v>3</v>
      </c>
      <c r="B4" s="411" t="s">
        <v>4</v>
      </c>
      <c r="C4" s="412" t="s">
        <v>5</v>
      </c>
      <c r="D4" s="412"/>
      <c r="E4" s="412" t="s">
        <v>6</v>
      </c>
      <c r="F4" s="412" t="s">
        <v>7</v>
      </c>
    </row>
    <row r="5" s="403" customFormat="1" ht="22" customHeight="1" spans="1:27">
      <c r="A5" s="411"/>
      <c r="B5" s="411"/>
      <c r="C5" s="413" t="s">
        <v>8</v>
      </c>
      <c r="D5" s="413" t="s">
        <v>9</v>
      </c>
      <c r="E5" s="412"/>
      <c r="F5" s="412"/>
      <c r="T5" s="459">
        <f>+T7*0.05</f>
        <v>6874.93333333333</v>
      </c>
      <c r="Y5" s="461" t="s">
        <v>10</v>
      </c>
      <c r="Z5" s="462" t="s">
        <v>11</v>
      </c>
      <c r="AA5" s="463" t="s">
        <v>12</v>
      </c>
    </row>
    <row r="6" s="149" customFormat="1" ht="22.2" customHeight="1" spans="1:27">
      <c r="A6" s="414" t="s">
        <v>13</v>
      </c>
      <c r="B6" s="415">
        <v>92000</v>
      </c>
      <c r="C6" s="415">
        <f>SUM(C7:C19)</f>
        <v>97500</v>
      </c>
      <c r="D6" s="415">
        <f>SUM(D7:D19)</f>
        <v>57532</v>
      </c>
      <c r="E6" s="416">
        <f t="shared" ref="E6:E31" si="0">+C6-B6</f>
        <v>5500</v>
      </c>
      <c r="F6" s="384">
        <f t="shared" ref="F6:F31" si="1">E6/B6*100</f>
        <v>5.97826086956522</v>
      </c>
      <c r="G6" s="149">
        <f>+B6/B28</f>
        <v>0.647495178976113</v>
      </c>
      <c r="J6" s="436" t="s">
        <v>14</v>
      </c>
      <c r="K6" s="437" t="s">
        <v>15</v>
      </c>
      <c r="L6" s="438" t="s">
        <v>16</v>
      </c>
      <c r="M6" s="438" t="s">
        <v>17</v>
      </c>
      <c r="N6" s="439" t="s">
        <v>18</v>
      </c>
      <c r="P6" s="436" t="s">
        <v>14</v>
      </c>
      <c r="Q6" s="437" t="s">
        <v>15</v>
      </c>
      <c r="R6" s="438" t="s">
        <v>16</v>
      </c>
      <c r="S6" s="438" t="s">
        <v>17</v>
      </c>
      <c r="T6" s="439" t="s">
        <v>18</v>
      </c>
      <c r="U6" s="406" t="s">
        <v>19</v>
      </c>
      <c r="Y6" s="464">
        <v>195330</v>
      </c>
      <c r="Z6" s="465"/>
      <c r="AA6" s="466"/>
    </row>
    <row r="7" s="149" customFormat="1" ht="22.2" customHeight="1" spans="1:28">
      <c r="A7" s="417" t="s">
        <v>20</v>
      </c>
      <c r="B7" s="415">
        <v>42938</v>
      </c>
      <c r="C7" s="415">
        <v>46875</v>
      </c>
      <c r="D7" s="415">
        <v>32524</v>
      </c>
      <c r="E7" s="416">
        <f t="shared" si="0"/>
        <v>3937</v>
      </c>
      <c r="F7" s="384">
        <f t="shared" si="1"/>
        <v>9.16903442172435</v>
      </c>
      <c r="G7" s="149">
        <f>+G6/B31</f>
        <v>2.49242392042704e-6</v>
      </c>
      <c r="J7" s="440" t="s">
        <v>21</v>
      </c>
      <c r="K7" s="441">
        <f t="shared" ref="K7:K9" si="2">+N7*0.375</f>
        <v>49833.75</v>
      </c>
      <c r="L7" s="441">
        <f t="shared" ref="L7:L9" si="3">+N7*0.125</f>
        <v>16611.25</v>
      </c>
      <c r="M7" s="441">
        <f t="shared" ref="M7:M9" si="4">+N7*0.5</f>
        <v>66445</v>
      </c>
      <c r="N7" s="442">
        <v>132890</v>
      </c>
      <c r="P7" s="440" t="s">
        <v>21</v>
      </c>
      <c r="Q7" s="441">
        <v>51562</v>
      </c>
      <c r="R7" s="441">
        <f t="shared" ref="R7:R9" si="5">+T7*0.125</f>
        <v>17187.3333333333</v>
      </c>
      <c r="S7" s="441">
        <f t="shared" ref="S7:S9" si="6">+T7*0.5</f>
        <v>68749.3333333333</v>
      </c>
      <c r="T7" s="442">
        <f t="shared" ref="T7:T9" si="7">+Q7/0.375</f>
        <v>137498.666666667</v>
      </c>
      <c r="U7" s="460">
        <v>51562</v>
      </c>
      <c r="Y7" s="464">
        <v>114500</v>
      </c>
      <c r="Z7" s="465">
        <v>0.375</v>
      </c>
      <c r="AA7" s="466">
        <f t="shared" ref="AA7:AA19" si="8">Y7*Z7</f>
        <v>42937.5</v>
      </c>
      <c r="AB7" s="149">
        <v>42938</v>
      </c>
    </row>
    <row r="8" s="149" customFormat="1" ht="22.2" customHeight="1" spans="1:28">
      <c r="A8" s="417" t="s">
        <v>22</v>
      </c>
      <c r="B8" s="415">
        <v>9380</v>
      </c>
      <c r="C8" s="415">
        <v>10080</v>
      </c>
      <c r="D8" s="415">
        <v>6434</v>
      </c>
      <c r="E8" s="416">
        <f t="shared" si="0"/>
        <v>700.000000000002</v>
      </c>
      <c r="F8" s="384">
        <f t="shared" si="1"/>
        <v>7.4626865671642</v>
      </c>
      <c r="J8" s="443" t="s">
        <v>23</v>
      </c>
      <c r="K8" s="441">
        <f t="shared" si="2"/>
        <v>0</v>
      </c>
      <c r="L8" s="441">
        <f t="shared" si="3"/>
        <v>0</v>
      </c>
      <c r="M8" s="441">
        <f t="shared" si="4"/>
        <v>0</v>
      </c>
      <c r="N8" s="442"/>
      <c r="P8" s="443" t="s">
        <v>23</v>
      </c>
      <c r="Q8" s="441">
        <v>0</v>
      </c>
      <c r="R8" s="441">
        <f t="shared" si="5"/>
        <v>0</v>
      </c>
      <c r="S8" s="441">
        <f t="shared" si="6"/>
        <v>0</v>
      </c>
      <c r="T8" s="442">
        <f t="shared" si="7"/>
        <v>0</v>
      </c>
      <c r="U8" s="460">
        <v>0</v>
      </c>
      <c r="Y8" s="464">
        <v>33500</v>
      </c>
      <c r="Z8" s="465">
        <v>0.28</v>
      </c>
      <c r="AA8" s="466">
        <f t="shared" si="8"/>
        <v>9380</v>
      </c>
      <c r="AB8" s="149">
        <v>9380</v>
      </c>
    </row>
    <row r="9" s="149" customFormat="1" ht="22.2" customHeight="1" spans="1:28">
      <c r="A9" s="417" t="s">
        <v>24</v>
      </c>
      <c r="B9" s="415">
        <v>2156</v>
      </c>
      <c r="C9" s="415">
        <v>2240</v>
      </c>
      <c r="D9" s="415">
        <v>1030</v>
      </c>
      <c r="E9" s="416">
        <f t="shared" si="0"/>
        <v>84</v>
      </c>
      <c r="F9" s="384">
        <f t="shared" si="1"/>
        <v>3.8961038961039</v>
      </c>
      <c r="J9" s="444" t="s">
        <v>25</v>
      </c>
      <c r="K9" s="441">
        <f t="shared" si="2"/>
        <v>0</v>
      </c>
      <c r="L9" s="441">
        <f t="shared" si="3"/>
        <v>0</v>
      </c>
      <c r="M9" s="441">
        <f t="shared" si="4"/>
        <v>0</v>
      </c>
      <c r="N9" s="442"/>
      <c r="P9" s="444" t="s">
        <v>25</v>
      </c>
      <c r="Q9" s="441">
        <v>0</v>
      </c>
      <c r="R9" s="441">
        <f t="shared" si="5"/>
        <v>0</v>
      </c>
      <c r="S9" s="441">
        <f t="shared" si="6"/>
        <v>0</v>
      </c>
      <c r="T9" s="442">
        <f t="shared" si="7"/>
        <v>0</v>
      </c>
      <c r="U9" s="460">
        <v>0</v>
      </c>
      <c r="Y9" s="464">
        <v>7700</v>
      </c>
      <c r="Z9" s="465">
        <v>0.28</v>
      </c>
      <c r="AA9" s="466">
        <f t="shared" si="8"/>
        <v>2156</v>
      </c>
      <c r="AB9" s="149">
        <v>2156</v>
      </c>
    </row>
    <row r="10" s="149" customFormat="1" ht="22.2" customHeight="1" spans="1:28">
      <c r="A10" s="417" t="s">
        <v>26</v>
      </c>
      <c r="B10" s="415">
        <v>975</v>
      </c>
      <c r="C10" s="415">
        <v>1125</v>
      </c>
      <c r="D10" s="415">
        <v>611</v>
      </c>
      <c r="E10" s="416">
        <f t="shared" si="0"/>
        <v>150</v>
      </c>
      <c r="F10" s="384">
        <f t="shared" si="1"/>
        <v>15.3846153846154</v>
      </c>
      <c r="J10" s="444" t="s">
        <v>27</v>
      </c>
      <c r="K10" s="445">
        <f>+N10*0.28</f>
        <v>7896</v>
      </c>
      <c r="L10" s="445">
        <f>+N10*0.12</f>
        <v>3384</v>
      </c>
      <c r="M10" s="445">
        <f>+N10*0.6</f>
        <v>16920</v>
      </c>
      <c r="N10" s="442">
        <v>28200</v>
      </c>
      <c r="P10" s="444" t="s">
        <v>27</v>
      </c>
      <c r="Q10" s="445">
        <v>9240</v>
      </c>
      <c r="R10" s="445">
        <f>+T10*0.12</f>
        <v>3960</v>
      </c>
      <c r="S10" s="445">
        <f>+T10*0.6</f>
        <v>19800</v>
      </c>
      <c r="T10" s="442">
        <f>+Q10/0.28</f>
        <v>33000</v>
      </c>
      <c r="U10" s="460">
        <v>9240</v>
      </c>
      <c r="Y10" s="464">
        <v>1300</v>
      </c>
      <c r="Z10" s="465">
        <v>0.75</v>
      </c>
      <c r="AA10" s="466">
        <f t="shared" si="8"/>
        <v>975</v>
      </c>
      <c r="AB10" s="149">
        <v>975</v>
      </c>
    </row>
    <row r="11" s="149" customFormat="1" ht="22.2" customHeight="1" spans="1:28">
      <c r="A11" s="417" t="s">
        <v>28</v>
      </c>
      <c r="B11" s="415">
        <v>6500</v>
      </c>
      <c r="C11" s="415">
        <v>7500</v>
      </c>
      <c r="D11" s="415">
        <v>4895</v>
      </c>
      <c r="E11" s="416">
        <f t="shared" si="0"/>
        <v>1000</v>
      </c>
      <c r="F11" s="384">
        <f t="shared" si="1"/>
        <v>15.3846153846154</v>
      </c>
      <c r="J11" s="444" t="s">
        <v>29</v>
      </c>
      <c r="K11" s="445">
        <f>+N11*0.28</f>
        <v>4900</v>
      </c>
      <c r="L11" s="445">
        <f>+N11*0.12</f>
        <v>2100</v>
      </c>
      <c r="M11" s="445">
        <f>+N11*0.6</f>
        <v>10500</v>
      </c>
      <c r="N11" s="442">
        <v>17500</v>
      </c>
      <c r="P11" s="444" t="s">
        <v>29</v>
      </c>
      <c r="Q11" s="445">
        <v>2310</v>
      </c>
      <c r="R11" s="445">
        <f>+T11*0.12</f>
        <v>990</v>
      </c>
      <c r="S11" s="445">
        <f>+T11*0.6</f>
        <v>4950</v>
      </c>
      <c r="T11" s="442">
        <f>+Q11/0.28</f>
        <v>8250</v>
      </c>
      <c r="U11" s="460">
        <v>2310</v>
      </c>
      <c r="Y11" s="464">
        <v>6500</v>
      </c>
      <c r="Z11" s="465">
        <v>1</v>
      </c>
      <c r="AA11" s="466">
        <f t="shared" si="8"/>
        <v>6500</v>
      </c>
      <c r="AB11" s="149">
        <v>6500</v>
      </c>
    </row>
    <row r="12" s="149" customFormat="1" ht="22.2" customHeight="1" spans="1:28">
      <c r="A12" s="417" t="s">
        <v>30</v>
      </c>
      <c r="B12" s="415">
        <v>6400</v>
      </c>
      <c r="C12" s="415">
        <v>6500</v>
      </c>
      <c r="D12" s="415">
        <v>5127</v>
      </c>
      <c r="E12" s="416">
        <f t="shared" si="0"/>
        <v>100</v>
      </c>
      <c r="F12" s="384">
        <f t="shared" si="1"/>
        <v>1.5625</v>
      </c>
      <c r="J12" s="444" t="s">
        <v>31</v>
      </c>
      <c r="K12" s="445">
        <f>+N12*0.75</f>
        <v>1125</v>
      </c>
      <c r="L12" s="445">
        <f>+N12*0.25</f>
        <v>375</v>
      </c>
      <c r="M12" s="445"/>
      <c r="N12" s="442">
        <v>1500</v>
      </c>
      <c r="P12" s="444" t="s">
        <v>31</v>
      </c>
      <c r="Q12" s="445">
        <v>1238</v>
      </c>
      <c r="R12" s="445">
        <f>+T12*0.25</f>
        <v>412.666666666667</v>
      </c>
      <c r="S12" s="445"/>
      <c r="T12" s="442">
        <f>+Q12/0.75</f>
        <v>1650.66666666667</v>
      </c>
      <c r="U12" s="460">
        <v>1238</v>
      </c>
      <c r="Y12" s="464">
        <v>6400</v>
      </c>
      <c r="Z12" s="465">
        <v>1</v>
      </c>
      <c r="AA12" s="466">
        <f t="shared" si="8"/>
        <v>6400</v>
      </c>
      <c r="AB12" s="149">
        <v>6400</v>
      </c>
    </row>
    <row r="13" s="149" customFormat="1" ht="22.2" customHeight="1" spans="1:28">
      <c r="A13" s="417" t="s">
        <v>32</v>
      </c>
      <c r="B13" s="415">
        <v>3000</v>
      </c>
      <c r="C13" s="415">
        <v>3000</v>
      </c>
      <c r="D13" s="415">
        <v>1159</v>
      </c>
      <c r="E13" s="416">
        <f t="shared" si="0"/>
        <v>0</v>
      </c>
      <c r="F13" s="384">
        <f t="shared" si="1"/>
        <v>0</v>
      </c>
      <c r="J13" s="444" t="s">
        <v>33</v>
      </c>
      <c r="K13" s="445">
        <f t="shared" ref="K13:K15" si="9">+N13</f>
        <v>6630</v>
      </c>
      <c r="L13" s="445"/>
      <c r="M13" s="445"/>
      <c r="N13" s="442">
        <v>6630</v>
      </c>
      <c r="P13" s="444" t="s">
        <v>33</v>
      </c>
      <c r="Q13" s="445">
        <v>9020</v>
      </c>
      <c r="R13" s="445"/>
      <c r="S13" s="445"/>
      <c r="T13" s="442">
        <f t="shared" ref="T13:T15" si="10">+Q13</f>
        <v>9020</v>
      </c>
      <c r="U13" s="460">
        <v>9020</v>
      </c>
      <c r="Y13" s="464">
        <v>3000</v>
      </c>
      <c r="Z13" s="465">
        <v>1</v>
      </c>
      <c r="AA13" s="466">
        <f t="shared" si="8"/>
        <v>3000</v>
      </c>
      <c r="AB13" s="149">
        <v>3000</v>
      </c>
    </row>
    <row r="14" s="149" customFormat="1" ht="22.2" customHeight="1" spans="1:28">
      <c r="A14" s="417" t="s">
        <v>34</v>
      </c>
      <c r="B14" s="415">
        <v>3920</v>
      </c>
      <c r="C14" s="415">
        <v>4060</v>
      </c>
      <c r="D14" s="415">
        <v>3372</v>
      </c>
      <c r="E14" s="416">
        <f t="shared" si="0"/>
        <v>140</v>
      </c>
      <c r="F14" s="384">
        <f t="shared" si="1"/>
        <v>3.57142857142857</v>
      </c>
      <c r="J14" s="444" t="s">
        <v>35</v>
      </c>
      <c r="K14" s="445">
        <f t="shared" si="9"/>
        <v>6100</v>
      </c>
      <c r="L14" s="445"/>
      <c r="M14" s="445"/>
      <c r="N14" s="442">
        <v>6100</v>
      </c>
      <c r="P14" s="444" t="s">
        <v>35</v>
      </c>
      <c r="Q14" s="445">
        <v>2750</v>
      </c>
      <c r="R14" s="445"/>
      <c r="S14" s="445"/>
      <c r="T14" s="442">
        <f t="shared" si="10"/>
        <v>2750</v>
      </c>
      <c r="U14" s="460">
        <v>2750</v>
      </c>
      <c r="Y14" s="464">
        <v>5600</v>
      </c>
      <c r="Z14" s="465">
        <v>0.7</v>
      </c>
      <c r="AA14" s="466">
        <f t="shared" si="8"/>
        <v>3920</v>
      </c>
      <c r="AB14" s="149">
        <v>3920</v>
      </c>
    </row>
    <row r="15" s="149" customFormat="1" ht="22.2" customHeight="1" spans="1:28">
      <c r="A15" s="417" t="s">
        <v>36</v>
      </c>
      <c r="B15" s="415">
        <v>5000</v>
      </c>
      <c r="C15" s="415">
        <v>3500</v>
      </c>
      <c r="D15" s="415">
        <v>594</v>
      </c>
      <c r="E15" s="416">
        <f t="shared" si="0"/>
        <v>-1500</v>
      </c>
      <c r="F15" s="384">
        <f t="shared" si="1"/>
        <v>-30</v>
      </c>
      <c r="J15" s="440" t="s">
        <v>37</v>
      </c>
      <c r="K15" s="445">
        <f t="shared" si="9"/>
        <v>1050</v>
      </c>
      <c r="L15" s="441"/>
      <c r="M15" s="441"/>
      <c r="N15" s="442">
        <v>1050</v>
      </c>
      <c r="P15" s="440" t="s">
        <v>37</v>
      </c>
      <c r="Q15" s="445">
        <v>1650</v>
      </c>
      <c r="R15" s="441"/>
      <c r="S15" s="441"/>
      <c r="T15" s="442">
        <f t="shared" si="10"/>
        <v>1650</v>
      </c>
      <c r="U15" s="460">
        <v>1650</v>
      </c>
      <c r="Y15" s="464">
        <v>5000</v>
      </c>
      <c r="Z15" s="465">
        <v>1</v>
      </c>
      <c r="AA15" s="466">
        <f t="shared" si="8"/>
        <v>5000</v>
      </c>
      <c r="AB15" s="149">
        <v>5000</v>
      </c>
    </row>
    <row r="16" s="149" customFormat="1" ht="22.2" customHeight="1" spans="1:28">
      <c r="A16" s="417" t="s">
        <v>38</v>
      </c>
      <c r="B16" s="415">
        <v>2600</v>
      </c>
      <c r="C16" s="415">
        <v>3500</v>
      </c>
      <c r="D16" s="415">
        <v>1343</v>
      </c>
      <c r="E16" s="416">
        <f t="shared" si="0"/>
        <v>900</v>
      </c>
      <c r="F16" s="384">
        <f t="shared" si="1"/>
        <v>34.6153846153846</v>
      </c>
      <c r="J16" s="440" t="s">
        <v>39</v>
      </c>
      <c r="K16" s="441">
        <f>+N16*0.7</f>
        <v>4690</v>
      </c>
      <c r="L16" s="441">
        <f>+N16*0.3</f>
        <v>2010</v>
      </c>
      <c r="M16" s="441"/>
      <c r="N16" s="442">
        <v>6700</v>
      </c>
      <c r="P16" s="440" t="s">
        <v>39</v>
      </c>
      <c r="Q16" s="441">
        <v>3465</v>
      </c>
      <c r="R16" s="441">
        <f>+T16*0.3</f>
        <v>1485</v>
      </c>
      <c r="S16" s="441"/>
      <c r="T16" s="442">
        <f>+Q16/0.7</f>
        <v>4950</v>
      </c>
      <c r="U16" s="460">
        <v>3465</v>
      </c>
      <c r="Y16" s="464">
        <v>2600</v>
      </c>
      <c r="Z16" s="465">
        <v>1</v>
      </c>
      <c r="AA16" s="466">
        <f t="shared" si="8"/>
        <v>2600</v>
      </c>
      <c r="AB16" s="149">
        <v>2600</v>
      </c>
    </row>
    <row r="17" s="149" customFormat="1" ht="22.2" customHeight="1" spans="1:28">
      <c r="A17" s="417" t="s">
        <v>40</v>
      </c>
      <c r="B17" s="415">
        <v>800</v>
      </c>
      <c r="C17" s="415">
        <v>1000</v>
      </c>
      <c r="D17" s="415">
        <v>0</v>
      </c>
      <c r="E17" s="416">
        <f t="shared" si="0"/>
        <v>200</v>
      </c>
      <c r="F17" s="384">
        <f t="shared" si="1"/>
        <v>25</v>
      </c>
      <c r="G17" s="149">
        <f>+B20/B28</f>
        <v>0.352504821023887</v>
      </c>
      <c r="J17" s="440" t="s">
        <v>41</v>
      </c>
      <c r="K17" s="441">
        <f t="shared" ref="K17:K20" si="11">+N17</f>
        <v>7000</v>
      </c>
      <c r="L17" s="441"/>
      <c r="M17" s="441"/>
      <c r="N17" s="442">
        <v>7000</v>
      </c>
      <c r="P17" s="440" t="s">
        <v>41</v>
      </c>
      <c r="Q17" s="441">
        <v>17050</v>
      </c>
      <c r="R17" s="441"/>
      <c r="S17" s="441"/>
      <c r="T17" s="442">
        <f t="shared" ref="T17:T20" si="12">+Q17</f>
        <v>17050</v>
      </c>
      <c r="U17" s="460">
        <v>17050</v>
      </c>
      <c r="Y17" s="464">
        <v>800</v>
      </c>
      <c r="Z17" s="465">
        <v>1</v>
      </c>
      <c r="AA17" s="466">
        <f t="shared" si="8"/>
        <v>800</v>
      </c>
      <c r="AB17" s="149">
        <v>800</v>
      </c>
    </row>
    <row r="18" s="149" customFormat="1" ht="22.2" customHeight="1" spans="1:28">
      <c r="A18" s="417" t="s">
        <v>42</v>
      </c>
      <c r="B18" s="415">
        <v>8100</v>
      </c>
      <c r="C18" s="415">
        <v>7910</v>
      </c>
      <c r="D18" s="415">
        <v>363</v>
      </c>
      <c r="E18" s="416">
        <f t="shared" si="0"/>
        <v>-190</v>
      </c>
      <c r="F18" s="384">
        <f t="shared" si="1"/>
        <v>-2.34567901234568</v>
      </c>
      <c r="J18" s="440" t="s">
        <v>43</v>
      </c>
      <c r="K18" s="441">
        <f t="shared" si="11"/>
        <v>3000</v>
      </c>
      <c r="L18" s="441"/>
      <c r="M18" s="441"/>
      <c r="N18" s="442">
        <v>3000</v>
      </c>
      <c r="P18" s="440" t="s">
        <v>43</v>
      </c>
      <c r="Q18" s="441">
        <v>3300</v>
      </c>
      <c r="R18" s="441"/>
      <c r="S18" s="441"/>
      <c r="T18" s="442">
        <f t="shared" si="12"/>
        <v>3300</v>
      </c>
      <c r="U18" s="460">
        <v>3300</v>
      </c>
      <c r="Y18" s="464">
        <v>8100</v>
      </c>
      <c r="Z18" s="465">
        <v>1</v>
      </c>
      <c r="AA18" s="466">
        <f t="shared" si="8"/>
        <v>8100</v>
      </c>
      <c r="AB18" s="149">
        <v>8100</v>
      </c>
    </row>
    <row r="19" s="149" customFormat="1" ht="22.2" customHeight="1" spans="1:28">
      <c r="A19" s="417" t="s">
        <v>44</v>
      </c>
      <c r="B19" s="415">
        <v>231</v>
      </c>
      <c r="C19" s="415">
        <v>210</v>
      </c>
      <c r="D19" s="415">
        <v>80</v>
      </c>
      <c r="E19" s="416">
        <f t="shared" si="0"/>
        <v>-21</v>
      </c>
      <c r="F19" s="384">
        <f t="shared" si="1"/>
        <v>-9.09090909090908</v>
      </c>
      <c r="J19" s="440" t="s">
        <v>45</v>
      </c>
      <c r="K19" s="441">
        <f t="shared" si="11"/>
        <v>1000</v>
      </c>
      <c r="L19" s="441"/>
      <c r="M19" s="441"/>
      <c r="N19" s="442">
        <v>1000</v>
      </c>
      <c r="P19" s="440" t="s">
        <v>45</v>
      </c>
      <c r="Q19" s="441">
        <v>2420</v>
      </c>
      <c r="R19" s="441"/>
      <c r="S19" s="441"/>
      <c r="T19" s="442">
        <f t="shared" si="12"/>
        <v>2420</v>
      </c>
      <c r="U19" s="460">
        <v>2420</v>
      </c>
      <c r="Y19" s="464">
        <v>330</v>
      </c>
      <c r="Z19" s="465">
        <v>0.7</v>
      </c>
      <c r="AA19" s="466">
        <f t="shared" si="8"/>
        <v>231</v>
      </c>
      <c r="AB19" s="149">
        <v>231</v>
      </c>
    </row>
    <row r="20" s="149" customFormat="1" ht="22.2" customHeight="1" spans="1:21">
      <c r="A20" s="417" t="s">
        <v>46</v>
      </c>
      <c r="B20" s="415">
        <v>50086</v>
      </c>
      <c r="C20" s="415">
        <f>+C21+C22+C23+C24+C25+C26+C27</f>
        <v>37500</v>
      </c>
      <c r="D20" s="415">
        <f>+D21+D22+D23+D24+D25+D26+D27</f>
        <v>5735</v>
      </c>
      <c r="E20" s="416">
        <f t="shared" si="0"/>
        <v>-12586</v>
      </c>
      <c r="F20" s="384">
        <f t="shared" si="1"/>
        <v>-25.1287785009783</v>
      </c>
      <c r="J20" s="440" t="s">
        <v>47</v>
      </c>
      <c r="K20" s="441">
        <f t="shared" si="11"/>
        <v>9250</v>
      </c>
      <c r="L20" s="441"/>
      <c r="M20" s="441"/>
      <c r="N20" s="442">
        <v>9250</v>
      </c>
      <c r="P20" s="440" t="s">
        <v>47</v>
      </c>
      <c r="Q20" s="441">
        <v>20845</v>
      </c>
      <c r="R20" s="441"/>
      <c r="S20" s="441"/>
      <c r="T20" s="442">
        <f t="shared" si="12"/>
        <v>20845</v>
      </c>
      <c r="U20" s="460">
        <v>20845</v>
      </c>
    </row>
    <row r="21" s="149" customFormat="1" ht="22.2" customHeight="1" spans="1:25">
      <c r="A21" s="417" t="s">
        <v>48</v>
      </c>
      <c r="B21" s="415">
        <v>7100</v>
      </c>
      <c r="C21" s="415">
        <v>7020</v>
      </c>
      <c r="D21" s="415">
        <v>5031</v>
      </c>
      <c r="E21" s="416">
        <f t="shared" si="0"/>
        <v>-80</v>
      </c>
      <c r="F21" s="384">
        <f t="shared" si="1"/>
        <v>-1.12676056338028</v>
      </c>
      <c r="J21" s="440" t="s">
        <v>49</v>
      </c>
      <c r="K21" s="441">
        <f>+N21*0.7</f>
        <v>105</v>
      </c>
      <c r="L21" s="441">
        <f>+N21*0.3</f>
        <v>45</v>
      </c>
      <c r="M21" s="441"/>
      <c r="N21" s="442">
        <v>150</v>
      </c>
      <c r="P21" s="440" t="s">
        <v>49</v>
      </c>
      <c r="Q21" s="441">
        <v>385</v>
      </c>
      <c r="R21" s="441">
        <f>+T21*0.3</f>
        <v>165</v>
      </c>
      <c r="S21" s="441"/>
      <c r="T21" s="442">
        <f>+Q21/0.7</f>
        <v>550</v>
      </c>
      <c r="U21" s="460">
        <v>385</v>
      </c>
      <c r="Y21" s="149" t="s">
        <v>50</v>
      </c>
    </row>
    <row r="22" s="149" customFormat="1" ht="22.2" customHeight="1" spans="1:21">
      <c r="A22" s="417" t="s">
        <v>51</v>
      </c>
      <c r="B22" s="415">
        <v>4864</v>
      </c>
      <c r="C22" s="415">
        <v>3672</v>
      </c>
      <c r="D22" s="415"/>
      <c r="E22" s="416">
        <f t="shared" si="0"/>
        <v>-1192</v>
      </c>
      <c r="F22" s="384">
        <f t="shared" si="1"/>
        <v>-24.5065789473684</v>
      </c>
      <c r="J22" s="440" t="s">
        <v>52</v>
      </c>
      <c r="K22" s="441"/>
      <c r="L22" s="441"/>
      <c r="M22" s="441">
        <f>+N22</f>
        <v>10</v>
      </c>
      <c r="N22" s="442">
        <v>10</v>
      </c>
      <c r="P22" s="440" t="s">
        <v>52</v>
      </c>
      <c r="Q22" s="441">
        <v>0</v>
      </c>
      <c r="R22" s="441"/>
      <c r="S22" s="441"/>
      <c r="T22" s="442">
        <f>S22</f>
        <v>0</v>
      </c>
      <c r="U22" s="460">
        <v>0</v>
      </c>
    </row>
    <row r="23" s="149" customFormat="1" ht="22.2" customHeight="1" spans="1:21">
      <c r="A23" s="417" t="s">
        <v>53</v>
      </c>
      <c r="B23" s="415">
        <v>11510</v>
      </c>
      <c r="C23" s="415">
        <v>10691</v>
      </c>
      <c r="D23" s="415"/>
      <c r="E23" s="416">
        <f t="shared" si="0"/>
        <v>-819</v>
      </c>
      <c r="F23" s="384">
        <f t="shared" si="1"/>
        <v>-7.11555169417897</v>
      </c>
      <c r="J23" s="446" t="s">
        <v>54</v>
      </c>
      <c r="K23" s="447">
        <f t="shared" ref="K23:N23" si="13">SUM(K7:K22)</f>
        <v>102579.75</v>
      </c>
      <c r="L23" s="447">
        <f t="shared" si="13"/>
        <v>24525.25</v>
      </c>
      <c r="M23" s="447">
        <f t="shared" si="13"/>
        <v>93875</v>
      </c>
      <c r="N23" s="448">
        <f t="shared" si="13"/>
        <v>220980</v>
      </c>
      <c r="P23" s="446" t="s">
        <v>54</v>
      </c>
      <c r="Q23" s="447">
        <f t="shared" ref="Q23:T23" si="14">SUM(Q7:Q22)</f>
        <v>125235</v>
      </c>
      <c r="R23" s="447">
        <f t="shared" si="14"/>
        <v>24200</v>
      </c>
      <c r="S23" s="447">
        <f t="shared" si="14"/>
        <v>93499.3333333333</v>
      </c>
      <c r="T23" s="448">
        <f t="shared" si="14"/>
        <v>242934.333333333</v>
      </c>
      <c r="U23" s="460">
        <v>125235</v>
      </c>
    </row>
    <row r="24" s="149" customFormat="1" ht="22.2" customHeight="1" spans="1:20">
      <c r="A24" s="418" t="s">
        <v>55</v>
      </c>
      <c r="B24" s="415">
        <v>21977</v>
      </c>
      <c r="C24" s="415">
        <v>12627</v>
      </c>
      <c r="D24" s="415">
        <v>9</v>
      </c>
      <c r="E24" s="416">
        <f t="shared" si="0"/>
        <v>-9350</v>
      </c>
      <c r="F24" s="384">
        <f t="shared" si="1"/>
        <v>-42.5444783182418</v>
      </c>
      <c r="K24" s="449"/>
      <c r="T24" s="149">
        <v>6012</v>
      </c>
    </row>
    <row r="25" s="149" customFormat="1" ht="22.2" customHeight="1" spans="1:20">
      <c r="A25" s="417" t="s">
        <v>56</v>
      </c>
      <c r="B25" s="415">
        <v>20</v>
      </c>
      <c r="C25" s="415">
        <v>20</v>
      </c>
      <c r="D25" s="415"/>
      <c r="E25" s="416">
        <f t="shared" si="0"/>
        <v>0</v>
      </c>
      <c r="F25" s="384">
        <f t="shared" si="1"/>
        <v>0</v>
      </c>
      <c r="J25" s="440" t="s">
        <v>57</v>
      </c>
      <c r="K25" s="450"/>
      <c r="L25" s="451"/>
      <c r="M25" s="451"/>
      <c r="N25" s="442"/>
      <c r="T25" s="449">
        <f>+T24+T23</f>
        <v>248946.333333333</v>
      </c>
    </row>
    <row r="26" s="149" customFormat="1" ht="22.2" customHeight="1" spans="1:14">
      <c r="A26" s="417" t="s">
        <v>58</v>
      </c>
      <c r="B26" s="415">
        <v>2060</v>
      </c>
      <c r="C26" s="415">
        <v>2060</v>
      </c>
      <c r="D26" s="415"/>
      <c r="E26" s="416">
        <f t="shared" si="0"/>
        <v>0</v>
      </c>
      <c r="F26" s="384">
        <f t="shared" si="1"/>
        <v>0</v>
      </c>
      <c r="G26" s="149">
        <v>14917</v>
      </c>
      <c r="J26" s="440" t="s">
        <v>59</v>
      </c>
      <c r="K26" s="450">
        <v>2446</v>
      </c>
      <c r="L26" s="451"/>
      <c r="M26" s="451"/>
      <c r="N26" s="442"/>
    </row>
    <row r="27" s="149" customFormat="1" ht="22.2" customHeight="1" spans="1:14">
      <c r="A27" s="417" t="s">
        <v>60</v>
      </c>
      <c r="B27" s="415">
        <v>2555</v>
      </c>
      <c r="C27" s="415">
        <v>1410</v>
      </c>
      <c r="D27" s="415">
        <v>695</v>
      </c>
      <c r="E27" s="416">
        <f t="shared" si="0"/>
        <v>-1145</v>
      </c>
      <c r="F27" s="384">
        <f t="shared" si="1"/>
        <v>-44.8140900195695</v>
      </c>
      <c r="J27" s="440" t="s">
        <v>61</v>
      </c>
      <c r="K27" s="450">
        <v>1631</v>
      </c>
      <c r="L27" s="451"/>
      <c r="M27" s="451"/>
      <c r="N27" s="442"/>
    </row>
    <row r="28" s="403" customFormat="1" ht="22.2" customHeight="1" spans="1:14">
      <c r="A28" s="419" t="s">
        <v>62</v>
      </c>
      <c r="B28" s="420">
        <f>+B20+B6</f>
        <v>142086</v>
      </c>
      <c r="C28" s="420">
        <f>+C20+C6</f>
        <v>135000</v>
      </c>
      <c r="D28" s="420">
        <f>+D20+D6</f>
        <v>63267</v>
      </c>
      <c r="E28" s="421">
        <f t="shared" si="0"/>
        <v>-7086</v>
      </c>
      <c r="F28" s="391">
        <f t="shared" si="1"/>
        <v>-4.98712047633124</v>
      </c>
      <c r="G28" s="403">
        <f>+B28*1.06</f>
        <v>150611.16</v>
      </c>
      <c r="H28" s="403">
        <f>+G28-C28</f>
        <v>15611.16</v>
      </c>
      <c r="J28" s="452" t="s">
        <v>63</v>
      </c>
      <c r="K28" s="453"/>
      <c r="L28" s="454"/>
      <c r="M28" s="454"/>
      <c r="N28" s="455"/>
    </row>
    <row r="29" s="149" customFormat="1" ht="18.75" hidden="1" customHeight="1" spans="1:14">
      <c r="A29" s="422" t="s">
        <v>64</v>
      </c>
      <c r="B29" s="423">
        <v>93499.3333333333</v>
      </c>
      <c r="C29" s="423">
        <f>C7/0.375*0.5+20+C8/0.28*0.6+C9/0.28*0.6</f>
        <v>88920</v>
      </c>
      <c r="D29" s="423">
        <f>D7/0.375*0.5+D8/0.28*0.6+D9/0.28*0.6</f>
        <v>59359.619047619</v>
      </c>
      <c r="E29" s="424">
        <f t="shared" si="0"/>
        <v>-4579.33333333333</v>
      </c>
      <c r="F29" s="425">
        <f t="shared" si="1"/>
        <v>-4.89771763078524</v>
      </c>
      <c r="J29" s="440" t="s">
        <v>65</v>
      </c>
      <c r="K29" s="450">
        <v>260</v>
      </c>
      <c r="L29" s="451"/>
      <c r="M29" s="451"/>
      <c r="N29" s="442"/>
    </row>
    <row r="30" s="149" customFormat="1" ht="18.75" hidden="1" customHeight="1" spans="1:14">
      <c r="A30" s="422" t="s">
        <v>66</v>
      </c>
      <c r="B30" s="423">
        <v>24200</v>
      </c>
      <c r="C30" s="423">
        <f>C7/0.375*0.125+C8/0.28*0.12+C9/0.28*0.12+C10/0.75*0.25+C14/0.7*0.3+C19/0.7*0.3</f>
        <v>23110</v>
      </c>
      <c r="D30" s="423">
        <f>D7/0.375*0.125+D8/0.28*0.12+D9/0.28*0.12+D10/0.75*0.25+D14/0.7*0.3+D19/0.7*0.3</f>
        <v>15723.2857142857</v>
      </c>
      <c r="E30" s="424">
        <f t="shared" si="0"/>
        <v>-1090</v>
      </c>
      <c r="F30" s="425">
        <f t="shared" si="1"/>
        <v>-4.50413223140496</v>
      </c>
      <c r="J30" s="440" t="s">
        <v>67</v>
      </c>
      <c r="K30" s="450"/>
      <c r="L30" s="451"/>
      <c r="M30" s="451"/>
      <c r="N30" s="442"/>
    </row>
    <row r="31" s="403" customFormat="1" ht="18.75" hidden="1" customHeight="1" spans="1:14">
      <c r="A31" s="426" t="s">
        <v>68</v>
      </c>
      <c r="B31" s="427">
        <f>+B28+B29+B30</f>
        <v>259785.333333333</v>
      </c>
      <c r="C31" s="427">
        <f>+C28+C29+C30</f>
        <v>247030</v>
      </c>
      <c r="D31" s="427">
        <f>+D28+D29+D30</f>
        <v>138349.904761905</v>
      </c>
      <c r="E31" s="428">
        <f t="shared" si="0"/>
        <v>-12755.3333333333</v>
      </c>
      <c r="F31" s="429">
        <f t="shared" si="1"/>
        <v>-4.90995129311893</v>
      </c>
      <c r="J31" s="452" t="s">
        <v>69</v>
      </c>
      <c r="K31" s="453"/>
      <c r="L31" s="454"/>
      <c r="M31" s="454"/>
      <c r="N31" s="455"/>
    </row>
    <row r="32" s="149" customFormat="1" ht="18.75" hidden="1" customHeight="1" spans="1:14">
      <c r="A32" s="430"/>
      <c r="B32" s="431" t="s">
        <v>70</v>
      </c>
      <c r="C32" s="432">
        <f>C6/C28*100</f>
        <v>72.2222222222222</v>
      </c>
      <c r="D32" s="431"/>
      <c r="E32" s="433"/>
      <c r="F32" s="434"/>
      <c r="J32" s="440" t="s">
        <v>71</v>
      </c>
      <c r="K32" s="450"/>
      <c r="L32" s="451"/>
      <c r="M32" s="451"/>
      <c r="N32" s="442"/>
    </row>
    <row r="33" s="149" customFormat="1" ht="18.75" hidden="1" customHeight="1" spans="1:14">
      <c r="A33" s="430"/>
      <c r="B33" s="431"/>
      <c r="C33" s="431"/>
      <c r="D33" s="431">
        <f>D30+D29+D6</f>
        <v>132614.904761905</v>
      </c>
      <c r="E33" s="435"/>
      <c r="F33" s="434"/>
      <c r="J33" s="440" t="s">
        <v>72</v>
      </c>
      <c r="K33" s="450">
        <v>479</v>
      </c>
      <c r="L33" s="451"/>
      <c r="M33" s="451"/>
      <c r="N33" s="442"/>
    </row>
    <row r="34" s="149" customFormat="1" spans="2:14">
      <c r="B34" s="404"/>
      <c r="C34" s="405"/>
      <c r="D34" s="406"/>
      <c r="E34" s="406"/>
      <c r="J34" s="440" t="s">
        <v>73</v>
      </c>
      <c r="K34" s="450">
        <v>1072</v>
      </c>
      <c r="L34" s="451"/>
      <c r="M34" s="451"/>
      <c r="N34" s="442"/>
    </row>
    <row r="35" s="149" customFormat="1" spans="2:14">
      <c r="B35" s="404"/>
      <c r="C35" s="405"/>
      <c r="D35" s="406"/>
      <c r="E35" s="406"/>
      <c r="J35" s="440" t="s">
        <v>74</v>
      </c>
      <c r="K35" s="450">
        <v>14</v>
      </c>
      <c r="L35" s="451"/>
      <c r="M35" s="451"/>
      <c r="N35" s="442"/>
    </row>
    <row r="36" s="149" customFormat="1" spans="2:14">
      <c r="B36" s="404"/>
      <c r="C36" s="405"/>
      <c r="D36" s="406"/>
      <c r="E36" s="406"/>
      <c r="J36" s="440" t="s">
        <v>75</v>
      </c>
      <c r="K36" s="450">
        <v>4945</v>
      </c>
      <c r="L36" s="451"/>
      <c r="M36" s="451"/>
      <c r="N36" s="442"/>
    </row>
    <row r="37" s="149" customFormat="1" spans="2:14">
      <c r="B37" s="404"/>
      <c r="C37" s="405"/>
      <c r="D37" s="406"/>
      <c r="E37" s="406"/>
      <c r="J37" s="440" t="s">
        <v>76</v>
      </c>
      <c r="K37" s="450">
        <v>4728</v>
      </c>
      <c r="L37" s="451"/>
      <c r="M37" s="451"/>
      <c r="N37" s="442"/>
    </row>
    <row r="38" s="149" customFormat="1" spans="2:14">
      <c r="B38" s="404"/>
      <c r="C38" s="405"/>
      <c r="D38" s="406"/>
      <c r="E38" s="406"/>
      <c r="J38" s="440" t="s">
        <v>77</v>
      </c>
      <c r="K38" s="450"/>
      <c r="L38" s="451"/>
      <c r="M38" s="451"/>
      <c r="N38" s="442"/>
    </row>
    <row r="39" s="149" customFormat="1" spans="2:14">
      <c r="B39" s="404"/>
      <c r="C39" s="405"/>
      <c r="D39" s="406"/>
      <c r="E39" s="406"/>
      <c r="J39" s="440" t="s">
        <v>78</v>
      </c>
      <c r="K39" s="450">
        <v>9060</v>
      </c>
      <c r="L39" s="451"/>
      <c r="M39" s="451"/>
      <c r="N39" s="442"/>
    </row>
    <row r="40" s="149" customFormat="1" spans="2:14">
      <c r="B40" s="404"/>
      <c r="C40" s="405"/>
      <c r="D40" s="406"/>
      <c r="E40" s="406"/>
      <c r="J40" s="440" t="s">
        <v>79</v>
      </c>
      <c r="K40" s="450">
        <v>56</v>
      </c>
      <c r="L40" s="451"/>
      <c r="M40" s="451"/>
      <c r="N40" s="442"/>
    </row>
    <row r="41" s="149" customFormat="1" spans="2:14">
      <c r="B41" s="404"/>
      <c r="C41" s="405"/>
      <c r="D41" s="406"/>
      <c r="E41" s="406"/>
      <c r="J41" s="440" t="s">
        <v>80</v>
      </c>
      <c r="K41" s="450">
        <v>25</v>
      </c>
      <c r="L41" s="451"/>
      <c r="M41" s="451"/>
      <c r="N41" s="442"/>
    </row>
    <row r="42" s="149" customFormat="1" spans="2:14">
      <c r="B42" s="404"/>
      <c r="C42" s="405"/>
      <c r="D42" s="406"/>
      <c r="E42" s="406"/>
      <c r="J42" s="440" t="s">
        <v>81</v>
      </c>
      <c r="K42" s="450">
        <v>17271</v>
      </c>
      <c r="L42" s="451"/>
      <c r="M42" s="451"/>
      <c r="N42" s="442"/>
    </row>
    <row r="43" s="149" customFormat="1" ht="15" spans="2:14">
      <c r="B43" s="404"/>
      <c r="C43" s="405"/>
      <c r="D43" s="406"/>
      <c r="E43" s="406"/>
      <c r="J43" s="446" t="s">
        <v>54</v>
      </c>
      <c r="K43" s="456">
        <f>SUM(K25:K42)</f>
        <v>41987</v>
      </c>
      <c r="L43" s="457"/>
      <c r="M43" s="457"/>
      <c r="N43" s="458"/>
    </row>
  </sheetData>
  <mergeCells count="6">
    <mergeCell ref="A2:F2"/>
    <mergeCell ref="C4:D4"/>
    <mergeCell ref="A4:A5"/>
    <mergeCell ref="B4:B5"/>
    <mergeCell ref="E4:E5"/>
    <mergeCell ref="F4:F5"/>
  </mergeCell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5"/>
  <sheetViews>
    <sheetView topLeftCell="A15" workbookViewId="0">
      <selection activeCell="E29" sqref="E29"/>
    </sheetView>
  </sheetViews>
  <sheetFormatPr defaultColWidth="8.7" defaultRowHeight="14.25"/>
  <cols>
    <col min="1" max="1" width="26.9" style="369" customWidth="1"/>
    <col min="2" max="2" width="10.2" style="371" customWidth="1"/>
    <col min="3" max="5" width="10.2" style="369" customWidth="1"/>
    <col min="6" max="6" width="7.5" style="369" customWidth="1"/>
    <col min="7" max="7" width="9" style="369" hidden="1" customWidth="1"/>
    <col min="8" max="8" width="16.6" style="369" hidden="1" customWidth="1"/>
    <col min="9" max="9" width="12.6" style="369" hidden="1" customWidth="1"/>
    <col min="10" max="14" width="9" style="369" hidden="1" customWidth="1"/>
    <col min="15" max="15" width="10.4" style="369" hidden="1" customWidth="1"/>
    <col min="16" max="17" width="9" style="369" hidden="1" customWidth="1"/>
    <col min="18" max="16384" width="8.7" style="369"/>
  </cols>
  <sheetData>
    <row r="1" s="367" customFormat="1" ht="28.95" customHeight="1" spans="1:1">
      <c r="A1" s="372" t="s">
        <v>82</v>
      </c>
    </row>
    <row r="2" s="368" customFormat="1" ht="27.9" customHeight="1" spans="1:6">
      <c r="A2" s="373" t="s">
        <v>83</v>
      </c>
      <c r="B2" s="373"/>
      <c r="C2" s="373"/>
      <c r="D2" s="373"/>
      <c r="E2" s="373"/>
      <c r="F2" s="373"/>
    </row>
    <row r="3" s="369" customFormat="1" ht="21.9" customHeight="1" spans="1:6">
      <c r="A3" s="374" t="s">
        <v>2</v>
      </c>
      <c r="B3" s="374"/>
      <c r="C3" s="374"/>
      <c r="D3" s="374"/>
      <c r="E3" s="374"/>
      <c r="F3" s="374"/>
    </row>
    <row r="4" s="370" customFormat="1" ht="17.25" customHeight="1" spans="1:8">
      <c r="A4" s="375" t="s">
        <v>84</v>
      </c>
      <c r="B4" s="375" t="s">
        <v>85</v>
      </c>
      <c r="C4" s="375" t="s">
        <v>86</v>
      </c>
      <c r="D4" s="375" t="s">
        <v>87</v>
      </c>
      <c r="E4" s="375" t="s">
        <v>88</v>
      </c>
      <c r="F4" s="376" t="s">
        <v>89</v>
      </c>
      <c r="G4" s="370" t="s">
        <v>90</v>
      </c>
      <c r="H4" s="377" t="s">
        <v>91</v>
      </c>
    </row>
    <row r="5" s="370" customFormat="1" customHeight="1" spans="1:16">
      <c r="A5" s="378"/>
      <c r="B5" s="378"/>
      <c r="C5" s="378"/>
      <c r="D5" s="378"/>
      <c r="E5" s="378"/>
      <c r="F5" s="379"/>
      <c r="H5" s="377"/>
      <c r="O5" s="398" t="s">
        <v>92</v>
      </c>
      <c r="P5" s="398"/>
    </row>
    <row r="6" s="370" customFormat="1" ht="10.5" customHeight="1" spans="1:8">
      <c r="A6" s="380"/>
      <c r="B6" s="380"/>
      <c r="C6" s="380"/>
      <c r="D6" s="380"/>
      <c r="E6" s="380"/>
      <c r="F6" s="381"/>
      <c r="H6" s="377"/>
    </row>
    <row r="7" s="369" customFormat="1" ht="21" customHeight="1" spans="1:16">
      <c r="A7" s="382" t="s">
        <v>93</v>
      </c>
      <c r="B7" s="383">
        <v>17680</v>
      </c>
      <c r="C7" s="383">
        <v>23921.207987353</v>
      </c>
      <c r="D7" s="292">
        <f t="shared" ref="D7:D31" si="0">+C7-B7</f>
        <v>6241.20798735301</v>
      </c>
      <c r="E7" s="384">
        <f t="shared" ref="E7:E25" si="1">+D7/B7*100</f>
        <v>35.3009501547116</v>
      </c>
      <c r="F7" s="382"/>
      <c r="G7" s="369">
        <v>33448</v>
      </c>
      <c r="I7" s="369">
        <f>B7*0.95</f>
        <v>16796</v>
      </c>
      <c r="O7" s="369">
        <v>773.6</v>
      </c>
      <c r="P7" s="10" t="s">
        <v>94</v>
      </c>
    </row>
    <row r="8" s="369" customFormat="1" ht="21" customHeight="1" spans="1:16">
      <c r="A8" s="382" t="s">
        <v>95</v>
      </c>
      <c r="B8" s="383">
        <v>920</v>
      </c>
      <c r="C8" s="383">
        <v>365</v>
      </c>
      <c r="D8" s="292">
        <f t="shared" si="0"/>
        <v>-555</v>
      </c>
      <c r="E8" s="384">
        <f t="shared" si="1"/>
        <v>-60.3260869565217</v>
      </c>
      <c r="F8" s="382"/>
      <c r="G8" s="369">
        <v>871</v>
      </c>
      <c r="I8" s="369">
        <f>B8*1.02</f>
        <v>938.4</v>
      </c>
      <c r="O8" s="369">
        <v>50</v>
      </c>
      <c r="P8" s="10" t="s">
        <v>96</v>
      </c>
    </row>
    <row r="9" s="369" customFormat="1" ht="21" customHeight="1" spans="1:16">
      <c r="A9" s="382" t="s">
        <v>97</v>
      </c>
      <c r="B9" s="383">
        <v>14031</v>
      </c>
      <c r="C9" s="383">
        <v>21903.0162547507</v>
      </c>
      <c r="D9" s="292">
        <f t="shared" si="0"/>
        <v>7872.01625475065</v>
      </c>
      <c r="E9" s="384">
        <f t="shared" si="1"/>
        <v>56.1044562379777</v>
      </c>
      <c r="F9" s="382"/>
      <c r="G9" s="369">
        <v>18490</v>
      </c>
      <c r="H9" s="369">
        <v>1497</v>
      </c>
      <c r="I9" s="369">
        <f t="shared" ref="I9:I25" si="2">B9*1.05</f>
        <v>14732.55</v>
      </c>
      <c r="O9" s="369">
        <v>2030.69</v>
      </c>
      <c r="P9" s="10" t="s">
        <v>98</v>
      </c>
    </row>
    <row r="10" s="369" customFormat="1" ht="21" customHeight="1" spans="1:16">
      <c r="A10" s="382" t="s">
        <v>99</v>
      </c>
      <c r="B10" s="383">
        <v>86273</v>
      </c>
      <c r="C10" s="383">
        <v>92294.4204986671</v>
      </c>
      <c r="D10" s="292">
        <f t="shared" si="0"/>
        <v>6021.42049866714</v>
      </c>
      <c r="E10" s="384">
        <f t="shared" si="1"/>
        <v>6.979495900997</v>
      </c>
      <c r="F10" s="382"/>
      <c r="G10" s="369">
        <v>101312</v>
      </c>
      <c r="H10" s="369">
        <v>18830</v>
      </c>
      <c r="I10" s="369">
        <f t="shared" si="2"/>
        <v>90586.65</v>
      </c>
      <c r="O10" s="369">
        <v>14835.22</v>
      </c>
      <c r="P10" s="10" t="s">
        <v>100</v>
      </c>
    </row>
    <row r="11" s="369" customFormat="1" ht="21" customHeight="1" spans="1:16">
      <c r="A11" s="382" t="s">
        <v>101</v>
      </c>
      <c r="B11" s="383">
        <v>4087</v>
      </c>
      <c r="C11" s="383">
        <v>5877.26352339616</v>
      </c>
      <c r="D11" s="292">
        <f t="shared" si="0"/>
        <v>1790.26352339616</v>
      </c>
      <c r="E11" s="384">
        <f t="shared" si="1"/>
        <v>43.8038542548607</v>
      </c>
      <c r="F11" s="382"/>
      <c r="G11" s="369">
        <v>6832</v>
      </c>
      <c r="H11" s="369">
        <v>130</v>
      </c>
      <c r="I11" s="369">
        <f t="shared" si="2"/>
        <v>4291.35</v>
      </c>
      <c r="O11" s="369">
        <v>1105.66</v>
      </c>
      <c r="P11" s="10" t="s">
        <v>102</v>
      </c>
    </row>
    <row r="12" s="369" customFormat="1" ht="21" customHeight="1" spans="1:16">
      <c r="A12" s="382" t="s">
        <v>103</v>
      </c>
      <c r="B12" s="383">
        <v>6518</v>
      </c>
      <c r="C12" s="383">
        <v>3277.91561982186</v>
      </c>
      <c r="D12" s="292">
        <f t="shared" si="0"/>
        <v>-3240.08438017814</v>
      </c>
      <c r="E12" s="384">
        <f t="shared" si="1"/>
        <v>-49.7097941113553</v>
      </c>
      <c r="F12" s="382"/>
      <c r="G12" s="369">
        <v>9666</v>
      </c>
      <c r="H12" s="369">
        <v>878</v>
      </c>
      <c r="I12" s="369">
        <f t="shared" si="2"/>
        <v>6843.9</v>
      </c>
      <c r="O12" s="369">
        <v>1174.096</v>
      </c>
      <c r="P12" s="10" t="s">
        <v>104</v>
      </c>
    </row>
    <row r="13" s="369" customFormat="1" ht="21" customHeight="1" spans="1:16">
      <c r="A13" s="382" t="s">
        <v>105</v>
      </c>
      <c r="B13" s="383">
        <v>96909.7</v>
      </c>
      <c r="C13" s="383">
        <v>93347.4492741846</v>
      </c>
      <c r="D13" s="292">
        <f t="shared" si="0"/>
        <v>-3562.25072581544</v>
      </c>
      <c r="E13" s="384">
        <f t="shared" si="1"/>
        <v>-3.67584537545306</v>
      </c>
      <c r="F13" s="382"/>
      <c r="G13" s="369">
        <v>100241</v>
      </c>
      <c r="H13" s="369">
        <v>42562</v>
      </c>
      <c r="I13" s="369">
        <f t="shared" si="2"/>
        <v>101755.185</v>
      </c>
      <c r="O13" s="369">
        <v>50365.12</v>
      </c>
      <c r="P13" s="10" t="s">
        <v>106</v>
      </c>
    </row>
    <row r="14" s="369" customFormat="1" ht="21" customHeight="1" spans="1:16">
      <c r="A14" s="382" t="s">
        <v>107</v>
      </c>
      <c r="B14" s="383">
        <v>49395</v>
      </c>
      <c r="C14" s="383">
        <v>36085.5879524574</v>
      </c>
      <c r="D14" s="292">
        <f t="shared" si="0"/>
        <v>-13309.4120475426</v>
      </c>
      <c r="E14" s="384">
        <f t="shared" si="1"/>
        <v>-26.944856863129</v>
      </c>
      <c r="F14" s="382"/>
      <c r="G14" s="369">
        <v>72984</v>
      </c>
      <c r="H14" s="369">
        <v>51233</v>
      </c>
      <c r="I14" s="369">
        <f t="shared" si="2"/>
        <v>51864.75</v>
      </c>
      <c r="O14" s="369">
        <v>21216.93</v>
      </c>
      <c r="P14" s="10" t="s">
        <v>108</v>
      </c>
    </row>
    <row r="15" s="369" customFormat="1" ht="21" customHeight="1" spans="1:16">
      <c r="A15" s="382" t="s">
        <v>109</v>
      </c>
      <c r="B15" s="383">
        <v>5532.4</v>
      </c>
      <c r="C15" s="383">
        <f>50+499</f>
        <v>549</v>
      </c>
      <c r="D15" s="292">
        <f t="shared" si="0"/>
        <v>-4983.4</v>
      </c>
      <c r="E15" s="384">
        <f t="shared" si="1"/>
        <v>-90.0766394331574</v>
      </c>
      <c r="F15" s="382"/>
      <c r="G15" s="369">
        <v>10063</v>
      </c>
      <c r="H15" s="369">
        <v>37</v>
      </c>
      <c r="I15" s="369">
        <f t="shared" si="2"/>
        <v>5809.02</v>
      </c>
      <c r="O15" s="369">
        <v>708.78</v>
      </c>
      <c r="P15" s="10" t="s">
        <v>110</v>
      </c>
    </row>
    <row r="16" s="369" customFormat="1" ht="21" customHeight="1" spans="1:16">
      <c r="A16" s="382" t="s">
        <v>111</v>
      </c>
      <c r="B16" s="383">
        <v>13598</v>
      </c>
      <c r="C16" s="383">
        <v>12039.3094000567</v>
      </c>
      <c r="D16" s="292">
        <f t="shared" si="0"/>
        <v>-1558.69059994325</v>
      </c>
      <c r="E16" s="384">
        <f t="shared" si="1"/>
        <v>-11.4626459769323</v>
      </c>
      <c r="F16" s="382"/>
      <c r="G16" s="369">
        <v>22911</v>
      </c>
      <c r="I16" s="369">
        <f t="shared" si="2"/>
        <v>14277.9</v>
      </c>
      <c r="O16" s="369">
        <v>1123</v>
      </c>
      <c r="P16" s="10" t="s">
        <v>112</v>
      </c>
    </row>
    <row r="17" s="369" customFormat="1" ht="21" customHeight="1" spans="1:16">
      <c r="A17" s="382" t="s">
        <v>113</v>
      </c>
      <c r="B17" s="383">
        <v>62831.3</v>
      </c>
      <c r="C17" s="383">
        <v>69545.5786312169</v>
      </c>
      <c r="D17" s="292">
        <f t="shared" si="0"/>
        <v>6714.27863121692</v>
      </c>
      <c r="E17" s="384">
        <f t="shared" si="1"/>
        <v>10.6862003988727</v>
      </c>
      <c r="F17" s="382"/>
      <c r="G17" s="369">
        <v>101753</v>
      </c>
      <c r="H17" s="369">
        <v>38376</v>
      </c>
      <c r="I17" s="369">
        <f t="shared" si="2"/>
        <v>65972.865</v>
      </c>
      <c r="O17" s="369">
        <v>73302.5</v>
      </c>
      <c r="P17" s="10" t="s">
        <v>114</v>
      </c>
    </row>
    <row r="18" s="369" customFormat="1" ht="21" customHeight="1" spans="1:16">
      <c r="A18" s="382" t="s">
        <v>115</v>
      </c>
      <c r="B18" s="383">
        <v>12751.6</v>
      </c>
      <c r="C18" s="383">
        <v>6333.96875336917</v>
      </c>
      <c r="D18" s="292">
        <f t="shared" si="0"/>
        <v>-6417.63124663083</v>
      </c>
      <c r="E18" s="384">
        <f t="shared" si="1"/>
        <v>-50.3280470421816</v>
      </c>
      <c r="F18" s="382"/>
      <c r="G18" s="369">
        <v>9213</v>
      </c>
      <c r="H18" s="369">
        <v>3406</v>
      </c>
      <c r="I18" s="369">
        <f t="shared" si="2"/>
        <v>13389.18</v>
      </c>
      <c r="O18" s="369">
        <v>5845.84</v>
      </c>
      <c r="P18" s="10" t="s">
        <v>116</v>
      </c>
    </row>
    <row r="19" s="369" customFormat="1" ht="21" customHeight="1" spans="1:16">
      <c r="A19" s="382" t="s">
        <v>117</v>
      </c>
      <c r="B19" s="383">
        <v>2465</v>
      </c>
      <c r="C19" s="383">
        <v>2148</v>
      </c>
      <c r="D19" s="292">
        <f t="shared" si="0"/>
        <v>-317</v>
      </c>
      <c r="E19" s="384">
        <f t="shared" si="1"/>
        <v>-12.8600405679513</v>
      </c>
      <c r="F19" s="382"/>
      <c r="G19" s="369">
        <v>4446</v>
      </c>
      <c r="I19" s="369">
        <f t="shared" si="2"/>
        <v>2588.25</v>
      </c>
      <c r="O19" s="369">
        <v>761.56</v>
      </c>
      <c r="P19" s="10" t="s">
        <v>118</v>
      </c>
    </row>
    <row r="20" s="369" customFormat="1" ht="21" customHeight="1" spans="1:16">
      <c r="A20" s="382" t="s">
        <v>119</v>
      </c>
      <c r="B20" s="383">
        <v>1504</v>
      </c>
      <c r="C20" s="383">
        <v>2022.68924333799</v>
      </c>
      <c r="D20" s="292">
        <f t="shared" si="0"/>
        <v>518.689243337985</v>
      </c>
      <c r="E20" s="384">
        <f t="shared" si="1"/>
        <v>34.4873167113022</v>
      </c>
      <c r="F20" s="382"/>
      <c r="G20" s="369">
        <v>3026</v>
      </c>
      <c r="I20" s="369">
        <f t="shared" si="2"/>
        <v>1579.2</v>
      </c>
      <c r="O20" s="369">
        <v>1781.87</v>
      </c>
      <c r="P20" s="10" t="s">
        <v>120</v>
      </c>
    </row>
    <row r="21" s="369" customFormat="1" ht="21" customHeight="1" spans="1:9">
      <c r="A21" s="382" t="s">
        <v>121</v>
      </c>
      <c r="B21" s="383">
        <v>120</v>
      </c>
      <c r="C21" s="383">
        <v>80</v>
      </c>
      <c r="D21" s="292">
        <f t="shared" si="0"/>
        <v>-40</v>
      </c>
      <c r="E21" s="384">
        <f t="shared" si="1"/>
        <v>-33.3333333333333</v>
      </c>
      <c r="F21" s="382"/>
      <c r="G21" s="369">
        <v>31</v>
      </c>
      <c r="I21" s="369">
        <f t="shared" si="2"/>
        <v>126</v>
      </c>
    </row>
    <row r="22" s="369" customFormat="1" ht="21" customHeight="1" spans="1:16">
      <c r="A22" s="382" t="s">
        <v>122</v>
      </c>
      <c r="B22" s="383">
        <v>5488</v>
      </c>
      <c r="C22" s="383">
        <v>5443.13628335985</v>
      </c>
      <c r="D22" s="292">
        <f t="shared" si="0"/>
        <v>-44.8637166401495</v>
      </c>
      <c r="E22" s="384">
        <f t="shared" si="1"/>
        <v>-0.817487548107681</v>
      </c>
      <c r="F22" s="382"/>
      <c r="G22" s="369">
        <v>5888</v>
      </c>
      <c r="I22" s="369">
        <f t="shared" si="2"/>
        <v>5762.4</v>
      </c>
      <c r="O22" s="369">
        <v>171</v>
      </c>
      <c r="P22" s="10" t="s">
        <v>123</v>
      </c>
    </row>
    <row r="23" s="369" customFormat="1" ht="21" customHeight="1" spans="1:16">
      <c r="A23" s="382" t="s">
        <v>124</v>
      </c>
      <c r="B23" s="383">
        <v>14963</v>
      </c>
      <c r="C23" s="383">
        <v>15912.5416195155</v>
      </c>
      <c r="D23" s="292">
        <f t="shared" si="0"/>
        <v>949.541619515498</v>
      </c>
      <c r="E23" s="384">
        <f t="shared" si="1"/>
        <v>6.34593075930962</v>
      </c>
      <c r="F23" s="382"/>
      <c r="G23" s="369">
        <v>19385</v>
      </c>
      <c r="H23" s="369">
        <v>5535</v>
      </c>
      <c r="I23" s="369">
        <f t="shared" si="2"/>
        <v>15711.15</v>
      </c>
      <c r="O23" s="369">
        <v>6701</v>
      </c>
      <c r="P23" s="10" t="s">
        <v>125</v>
      </c>
    </row>
    <row r="24" s="369" customFormat="1" ht="21" customHeight="1" spans="1:16">
      <c r="A24" s="382" t="s">
        <v>126</v>
      </c>
      <c r="B24" s="383">
        <v>1691</v>
      </c>
      <c r="C24" s="383">
        <v>1900</v>
      </c>
      <c r="D24" s="292">
        <f t="shared" si="0"/>
        <v>209</v>
      </c>
      <c r="E24" s="384">
        <f t="shared" si="1"/>
        <v>12.3595505617978</v>
      </c>
      <c r="F24" s="382"/>
      <c r="G24" s="369">
        <v>2038</v>
      </c>
      <c r="H24" s="369">
        <f>357+4088</f>
        <v>4445</v>
      </c>
      <c r="I24" s="369">
        <f t="shared" si="2"/>
        <v>1775.55</v>
      </c>
      <c r="O24" s="369">
        <v>1064.6063</v>
      </c>
      <c r="P24" s="10" t="s">
        <v>127</v>
      </c>
    </row>
    <row r="25" s="369" customFormat="1" ht="21" customHeight="1" spans="1:16">
      <c r="A25" s="382" t="s">
        <v>128</v>
      </c>
      <c r="B25" s="383">
        <v>1921</v>
      </c>
      <c r="C25" s="383">
        <v>1407.48615273805</v>
      </c>
      <c r="D25" s="292">
        <f t="shared" si="0"/>
        <v>-513.513847261952</v>
      </c>
      <c r="E25" s="384">
        <f t="shared" si="1"/>
        <v>-26.7315901750105</v>
      </c>
      <c r="F25" s="382"/>
      <c r="G25" s="369">
        <v>4503</v>
      </c>
      <c r="H25" s="369">
        <v>458</v>
      </c>
      <c r="I25" s="369">
        <f t="shared" si="2"/>
        <v>2017.05</v>
      </c>
      <c r="O25" s="369">
        <v>662</v>
      </c>
      <c r="P25" s="10" t="s">
        <v>129</v>
      </c>
    </row>
    <row r="26" s="369" customFormat="1" ht="21" customHeight="1" spans="1:7">
      <c r="A26" s="382" t="s">
        <v>130</v>
      </c>
      <c r="B26" s="383">
        <v>5400</v>
      </c>
      <c r="C26" s="383">
        <v>8400</v>
      </c>
      <c r="D26" s="292">
        <f t="shared" si="0"/>
        <v>3000</v>
      </c>
      <c r="E26" s="384"/>
      <c r="F26" s="382"/>
      <c r="G26" s="369">
        <v>0</v>
      </c>
    </row>
    <row r="27" s="369" customFormat="1" ht="21" customHeight="1" spans="1:16">
      <c r="A27" s="382" t="s">
        <v>131</v>
      </c>
      <c r="B27" s="383">
        <v>960</v>
      </c>
      <c r="C27" s="383">
        <v>0</v>
      </c>
      <c r="D27" s="292">
        <f t="shared" si="0"/>
        <v>-960</v>
      </c>
      <c r="E27" s="384">
        <f t="shared" ref="E27:E32" si="3">+D27/B27*100</f>
        <v>-100</v>
      </c>
      <c r="F27" s="382"/>
      <c r="J27" s="399"/>
      <c r="O27" s="369">
        <v>250</v>
      </c>
      <c r="P27" s="400" t="s">
        <v>132</v>
      </c>
    </row>
    <row r="28" s="369" customFormat="1" ht="21" customHeight="1" spans="1:6">
      <c r="A28" s="382" t="s">
        <v>133</v>
      </c>
      <c r="B28" s="383">
        <v>14500</v>
      </c>
      <c r="C28" s="383">
        <v>45017</v>
      </c>
      <c r="D28" s="292">
        <f t="shared" si="0"/>
        <v>30517</v>
      </c>
      <c r="E28" s="384">
        <f t="shared" si="3"/>
        <v>210.462068965517</v>
      </c>
      <c r="F28" s="382"/>
    </row>
    <row r="29" s="369" customFormat="1" ht="21" customHeight="1" spans="1:14">
      <c r="A29" s="301" t="s">
        <v>134</v>
      </c>
      <c r="B29" s="383">
        <f>SUM(B7:B28)</f>
        <v>419539</v>
      </c>
      <c r="C29" s="383">
        <f>SUM(C7:C28)</f>
        <v>447870.571194225</v>
      </c>
      <c r="D29" s="292">
        <f t="shared" si="0"/>
        <v>28331.571194225</v>
      </c>
      <c r="E29" s="384">
        <f t="shared" si="3"/>
        <v>6.75302443735266</v>
      </c>
      <c r="F29" s="382"/>
      <c r="G29" s="385">
        <f>SUM(G8:G27)</f>
        <v>493653</v>
      </c>
      <c r="N29" s="369">
        <f>C29-'[1]2026年预算平衡表'!D6</f>
        <v>-0.648805774981156</v>
      </c>
    </row>
    <row r="30" s="369" customFormat="1" ht="21" customHeight="1" spans="1:7">
      <c r="A30" s="297" t="s">
        <v>135</v>
      </c>
      <c r="B30" s="383">
        <v>43302</v>
      </c>
      <c r="C30" s="383">
        <v>12353</v>
      </c>
      <c r="D30" s="292">
        <f t="shared" si="0"/>
        <v>-30949</v>
      </c>
      <c r="E30" s="384">
        <f t="shared" si="3"/>
        <v>-71.4724493095007</v>
      </c>
      <c r="F30" s="382"/>
      <c r="G30" s="386"/>
    </row>
    <row r="31" s="369" customFormat="1" ht="21" customHeight="1" spans="1:6">
      <c r="A31" s="387" t="s">
        <v>136</v>
      </c>
      <c r="B31" s="383">
        <v>17111</v>
      </c>
      <c r="C31" s="383">
        <v>17474</v>
      </c>
      <c r="D31" s="292">
        <f t="shared" si="0"/>
        <v>363</v>
      </c>
      <c r="E31" s="384">
        <f t="shared" si="3"/>
        <v>2.12144234702823</v>
      </c>
      <c r="F31" s="388"/>
    </row>
    <row r="32" s="370" customFormat="1" ht="21" customHeight="1" spans="1:6">
      <c r="A32" s="301" t="s">
        <v>137</v>
      </c>
      <c r="B32" s="389">
        <f>B31+B30+B29</f>
        <v>479952</v>
      </c>
      <c r="C32" s="389">
        <f>C31+C30+C29</f>
        <v>477697.571194225</v>
      </c>
      <c r="D32" s="390">
        <f>D31+D30+D29</f>
        <v>-2254.42880577501</v>
      </c>
      <c r="E32" s="391">
        <f t="shared" si="3"/>
        <v>-0.469719639833777</v>
      </c>
      <c r="F32" s="392"/>
    </row>
    <row r="33" s="369" customFormat="1" spans="1:6">
      <c r="A33" s="393"/>
      <c r="B33" s="371"/>
      <c r="C33" s="393"/>
      <c r="D33" s="394"/>
      <c r="E33" s="394"/>
      <c r="F33" s="393"/>
    </row>
    <row r="34" s="369" customFormat="1" ht="24" hidden="1" customHeight="1" spans="1:6">
      <c r="A34" s="393"/>
      <c r="B34" s="371"/>
      <c r="C34" s="395">
        <f>'[1]2026年预算平衡表'!D12</f>
        <v>477698.22</v>
      </c>
      <c r="D34" s="396">
        <f>+C34-C29</f>
        <v>29827.648805775</v>
      </c>
      <c r="E34" s="393"/>
      <c r="F34" s="397"/>
    </row>
    <row r="35" s="369" customFormat="1" hidden="1" spans="2:3">
      <c r="B35" s="371"/>
      <c r="C35" s="369">
        <f>C32-C34</f>
        <v>-0.648805774981156</v>
      </c>
    </row>
    <row r="36" s="369" customFormat="1" hidden="1" spans="2:2">
      <c r="B36" s="371"/>
    </row>
    <row r="37" s="369" customFormat="1" hidden="1" spans="2:2">
      <c r="B37" s="371"/>
    </row>
    <row r="38" s="369" customFormat="1" hidden="1" spans="2:2">
      <c r="B38" s="371"/>
    </row>
    <row r="39" s="369" customFormat="1" hidden="1" spans="2:2">
      <c r="B39" s="371"/>
    </row>
    <row r="40" s="369" customFormat="1" hidden="1" spans="2:2">
      <c r="B40" s="371"/>
    </row>
    <row r="41" s="369" customFormat="1" hidden="1" spans="2:2">
      <c r="B41" s="371"/>
    </row>
    <row r="42" s="369" customFormat="1" hidden="1" spans="2:2">
      <c r="B42" s="371"/>
    </row>
    <row r="43" s="369" customFormat="1" hidden="1" spans="2:2">
      <c r="B43" s="371"/>
    </row>
    <row r="44" s="369" customFormat="1" hidden="1" spans="2:2">
      <c r="B44" s="371"/>
    </row>
    <row r="45" s="369" customFormat="1" hidden="1" spans="2:2">
      <c r="B45" s="371"/>
    </row>
  </sheetData>
  <mergeCells count="10">
    <mergeCell ref="A2:F2"/>
    <mergeCell ref="A3:F3"/>
    <mergeCell ref="O5:P5"/>
    <mergeCell ref="A4:A6"/>
    <mergeCell ref="B4:B6"/>
    <mergeCell ref="C4:C6"/>
    <mergeCell ref="D4:D6"/>
    <mergeCell ref="E4:E6"/>
    <mergeCell ref="F4:F6"/>
    <mergeCell ref="H4:H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7"/>
  <sheetViews>
    <sheetView tabSelected="1" workbookViewId="0">
      <selection activeCell="D7" sqref="D7"/>
    </sheetView>
  </sheetViews>
  <sheetFormatPr defaultColWidth="10" defaultRowHeight="13.5" outlineLevelCol="2"/>
  <cols>
    <col min="1" max="1" width="16.25" style="26" customWidth="1"/>
    <col min="2" max="2" width="35" style="26" customWidth="1"/>
    <col min="3" max="3" width="19.125" style="348" customWidth="1"/>
    <col min="4" max="4" width="14.125" style="26"/>
    <col min="5" max="16384" width="10" style="26"/>
  </cols>
  <sheetData>
    <row r="1" s="26" customFormat="1" ht="16.35" customHeight="1" spans="1:3">
      <c r="A1" s="331" t="s">
        <v>138</v>
      </c>
      <c r="B1" s="331"/>
      <c r="C1" s="349"/>
    </row>
    <row r="2" s="26" customFormat="1" ht="35.45" customHeight="1" spans="1:3">
      <c r="A2" s="350" t="s">
        <v>139</v>
      </c>
      <c r="B2" s="350"/>
      <c r="C2" s="351"/>
    </row>
    <row r="3" s="26" customFormat="1" ht="16.35" customHeight="1" spans="1:3">
      <c r="A3" s="331"/>
      <c r="B3" s="331"/>
      <c r="C3" s="352" t="s">
        <v>2</v>
      </c>
    </row>
    <row r="4" s="26" customFormat="1" ht="16.35" customHeight="1" spans="1:3">
      <c r="A4" s="353" t="s">
        <v>140</v>
      </c>
      <c r="B4" s="354" t="s">
        <v>141</v>
      </c>
      <c r="C4" s="355" t="s">
        <v>142</v>
      </c>
    </row>
    <row r="5" s="57" customFormat="1" ht="26.1" customHeight="1" spans="1:3">
      <c r="A5" s="356"/>
      <c r="B5" s="357"/>
      <c r="C5" s="358">
        <v>447871</v>
      </c>
    </row>
    <row r="6" s="57" customFormat="1" ht="26.1" customHeight="1" spans="1:3">
      <c r="A6" s="356">
        <v>201</v>
      </c>
      <c r="B6" s="357" t="s">
        <v>143</v>
      </c>
      <c r="C6" s="358">
        <f>C7+C16+C19+C22+C27+C32+C41+C44+C47+C51+C55+C58+C61+C66+C69+C74+C77+C81+C84+C88+C95+C98+C103+C53+C107</f>
        <v>23921</v>
      </c>
    </row>
    <row r="7" s="326" customFormat="1" ht="27" customHeight="1" spans="1:3">
      <c r="A7" s="356">
        <v>20101</v>
      </c>
      <c r="B7" s="359" t="s">
        <v>144</v>
      </c>
      <c r="C7" s="358">
        <f>SUM(C8:C15)</f>
        <v>1562</v>
      </c>
    </row>
    <row r="8" s="326" customFormat="1" ht="27" customHeight="1" spans="1:3">
      <c r="A8" s="360">
        <v>2010101</v>
      </c>
      <c r="B8" s="361" t="s">
        <v>145</v>
      </c>
      <c r="C8" s="358">
        <v>720</v>
      </c>
    </row>
    <row r="9" s="327" customFormat="1" ht="27" customHeight="1" spans="1:3">
      <c r="A9" s="360">
        <v>2010102</v>
      </c>
      <c r="B9" s="361" t="s">
        <v>146</v>
      </c>
      <c r="C9" s="362">
        <v>154</v>
      </c>
    </row>
    <row r="10" s="327" customFormat="1" ht="27" customHeight="1" spans="1:3">
      <c r="A10" s="360">
        <v>2010104</v>
      </c>
      <c r="B10" s="361" t="s">
        <v>147</v>
      </c>
      <c r="C10" s="358">
        <v>48</v>
      </c>
    </row>
    <row r="11" s="327" customFormat="1" ht="27" customHeight="1" spans="1:3">
      <c r="A11" s="360">
        <v>2010105</v>
      </c>
      <c r="B11" s="361" t="s">
        <v>148</v>
      </c>
      <c r="C11" s="358">
        <v>5</v>
      </c>
    </row>
    <row r="12" s="327" customFormat="1" ht="27" customHeight="1" spans="1:3">
      <c r="A12" s="360">
        <v>2010106</v>
      </c>
      <c r="B12" s="361" t="s">
        <v>149</v>
      </c>
      <c r="C12" s="358">
        <v>20</v>
      </c>
    </row>
    <row r="13" s="327" customFormat="1" ht="27" customHeight="1" spans="1:3">
      <c r="A13" s="360">
        <v>2010107</v>
      </c>
      <c r="B13" s="361" t="s">
        <v>150</v>
      </c>
      <c r="C13" s="362">
        <v>10</v>
      </c>
    </row>
    <row r="14" s="327" customFormat="1" ht="27" customHeight="1" spans="1:3">
      <c r="A14" s="360">
        <v>2010108</v>
      </c>
      <c r="B14" s="361" t="s">
        <v>151</v>
      </c>
      <c r="C14" s="358">
        <v>59</v>
      </c>
    </row>
    <row r="15" s="327" customFormat="1" ht="27" customHeight="1" spans="1:3">
      <c r="A15" s="360">
        <v>2010150</v>
      </c>
      <c r="B15" s="361" t="s">
        <v>152</v>
      </c>
      <c r="C15" s="358">
        <v>546</v>
      </c>
    </row>
    <row r="16" s="327" customFormat="1" ht="27" customHeight="1" spans="1:3">
      <c r="A16" s="356">
        <v>20102</v>
      </c>
      <c r="B16" s="359" t="s">
        <v>153</v>
      </c>
      <c r="C16" s="358">
        <f>C17+C18</f>
        <v>533</v>
      </c>
    </row>
    <row r="17" s="326" customFormat="1" ht="27" customHeight="1" spans="1:3">
      <c r="A17" s="360">
        <v>2010201</v>
      </c>
      <c r="B17" s="361" t="s">
        <v>145</v>
      </c>
      <c r="C17" s="358">
        <v>412</v>
      </c>
    </row>
    <row r="18" s="327" customFormat="1" ht="27" customHeight="1" spans="1:3">
      <c r="A18" s="360">
        <v>2010202</v>
      </c>
      <c r="B18" s="361" t="s">
        <v>146</v>
      </c>
      <c r="C18" s="358">
        <v>121</v>
      </c>
    </row>
    <row r="19" s="327" customFormat="1" ht="27" customHeight="1" spans="1:3">
      <c r="A19" s="356">
        <v>20103</v>
      </c>
      <c r="B19" s="359" t="s">
        <v>154</v>
      </c>
      <c r="C19" s="358">
        <f>C20+C21</f>
        <v>3789</v>
      </c>
    </row>
    <row r="20" s="326" customFormat="1" ht="27" customHeight="1" spans="1:3">
      <c r="A20" s="360">
        <v>2010301</v>
      </c>
      <c r="B20" s="361" t="s">
        <v>145</v>
      </c>
      <c r="C20" s="358">
        <v>2544</v>
      </c>
    </row>
    <row r="21" s="327" customFormat="1" ht="27" customHeight="1" spans="1:3">
      <c r="A21" s="360">
        <v>2010302</v>
      </c>
      <c r="B21" s="361" t="s">
        <v>146</v>
      </c>
      <c r="C21" s="358">
        <v>1245</v>
      </c>
    </row>
    <row r="22" s="327" customFormat="1" ht="27" customHeight="1" spans="1:3">
      <c r="A22" s="356">
        <v>20104</v>
      </c>
      <c r="B22" s="359" t="s">
        <v>155</v>
      </c>
      <c r="C22" s="358">
        <f>C23+C24+C25+C26</f>
        <v>1205</v>
      </c>
    </row>
    <row r="23" s="327" customFormat="1" ht="27" customHeight="1" spans="1:3">
      <c r="A23" s="360">
        <v>2010401</v>
      </c>
      <c r="B23" s="361" t="s">
        <v>145</v>
      </c>
      <c r="C23" s="358">
        <v>1039</v>
      </c>
    </row>
    <row r="24" s="327" customFormat="1" ht="27" customHeight="1" spans="1:3">
      <c r="A24" s="360">
        <v>2010402</v>
      </c>
      <c r="B24" s="361" t="s">
        <v>146</v>
      </c>
      <c r="C24" s="362">
        <v>90</v>
      </c>
    </row>
    <row r="25" s="327" customFormat="1" ht="27" customHeight="1" spans="1:3">
      <c r="A25" s="360">
        <v>2010408</v>
      </c>
      <c r="B25" s="361" t="s">
        <v>156</v>
      </c>
      <c r="C25" s="358">
        <v>10</v>
      </c>
    </row>
    <row r="26" s="327" customFormat="1" ht="27" customHeight="1" spans="1:3">
      <c r="A26" s="360">
        <v>2010499</v>
      </c>
      <c r="B26" s="361" t="s">
        <v>157</v>
      </c>
      <c r="C26" s="358">
        <v>66</v>
      </c>
    </row>
    <row r="27" s="327" customFormat="1" ht="27" customHeight="1" spans="1:3">
      <c r="A27" s="356">
        <v>20105</v>
      </c>
      <c r="B27" s="359" t="s">
        <v>158</v>
      </c>
      <c r="C27" s="358">
        <f>C28+C29+C30+C31</f>
        <v>310</v>
      </c>
    </row>
    <row r="28" s="327" customFormat="1" ht="27" customHeight="1" spans="1:3">
      <c r="A28" s="360">
        <v>2010501</v>
      </c>
      <c r="B28" s="361" t="s">
        <v>145</v>
      </c>
      <c r="C28" s="358">
        <v>193</v>
      </c>
    </row>
    <row r="29" s="326" customFormat="1" ht="27" customHeight="1" spans="1:3">
      <c r="A29" s="360">
        <v>2010502</v>
      </c>
      <c r="B29" s="361" t="s">
        <v>146</v>
      </c>
      <c r="C29" s="358">
        <v>22</v>
      </c>
    </row>
    <row r="30" s="346" customFormat="1" ht="27" customHeight="1" spans="1:3">
      <c r="A30" s="360">
        <v>2010505</v>
      </c>
      <c r="B30" s="361" t="s">
        <v>159</v>
      </c>
      <c r="C30" s="358">
        <v>10</v>
      </c>
    </row>
    <row r="31" s="346" customFormat="1" ht="27" customHeight="1" spans="1:3">
      <c r="A31" s="360">
        <v>2010508</v>
      </c>
      <c r="B31" s="361" t="s">
        <v>160</v>
      </c>
      <c r="C31" s="358">
        <v>85</v>
      </c>
    </row>
    <row r="32" s="326" customFormat="1" ht="27" customHeight="1" spans="1:3">
      <c r="A32" s="356">
        <v>20106</v>
      </c>
      <c r="B32" s="359" t="s">
        <v>161</v>
      </c>
      <c r="C32" s="358">
        <f>C33+C34+C35+C36+C37+C38+C39+C40</f>
        <v>1450</v>
      </c>
    </row>
    <row r="33" s="327" customFormat="1" ht="27" customHeight="1" spans="1:3">
      <c r="A33" s="360">
        <v>2010601</v>
      </c>
      <c r="B33" s="361" t="s">
        <v>145</v>
      </c>
      <c r="C33" s="358">
        <v>1236</v>
      </c>
    </row>
    <row r="34" s="327" customFormat="1" ht="27" customHeight="1" spans="1:3">
      <c r="A34" s="360">
        <v>2010602</v>
      </c>
      <c r="B34" s="361" t="s">
        <v>146</v>
      </c>
      <c r="C34" s="358">
        <v>179</v>
      </c>
    </row>
    <row r="35" s="327" customFormat="1" ht="27" customHeight="1" spans="1:3">
      <c r="A35" s="360">
        <v>2010603</v>
      </c>
      <c r="B35" s="361" t="s">
        <v>162</v>
      </c>
      <c r="C35" s="362">
        <v>5</v>
      </c>
    </row>
    <row r="36" s="327" customFormat="1" ht="27" customHeight="1" spans="1:3">
      <c r="A36" s="360">
        <v>2010604</v>
      </c>
      <c r="B36" s="361" t="s">
        <v>163</v>
      </c>
      <c r="C36" s="362">
        <v>5</v>
      </c>
    </row>
    <row r="37" s="327" customFormat="1" ht="27" customHeight="1" spans="1:3">
      <c r="A37" s="360">
        <v>2010605</v>
      </c>
      <c r="B37" s="361" t="s">
        <v>164</v>
      </c>
      <c r="C37" s="362">
        <v>5</v>
      </c>
    </row>
    <row r="38" s="327" customFormat="1" ht="27" customHeight="1" spans="1:3">
      <c r="A38" s="360">
        <v>2010606</v>
      </c>
      <c r="B38" s="361" t="s">
        <v>165</v>
      </c>
      <c r="C38" s="362">
        <v>5</v>
      </c>
    </row>
    <row r="39" s="327" customFormat="1" ht="27" customHeight="1" spans="1:3">
      <c r="A39" s="360">
        <v>2010608</v>
      </c>
      <c r="B39" s="361" t="s">
        <v>166</v>
      </c>
      <c r="C39" s="362">
        <v>5</v>
      </c>
    </row>
    <row r="40" s="327" customFormat="1" ht="27" customHeight="1" spans="1:3">
      <c r="A40" s="360">
        <v>2010699</v>
      </c>
      <c r="B40" s="361" t="s">
        <v>167</v>
      </c>
      <c r="C40" s="362">
        <v>10</v>
      </c>
    </row>
    <row r="41" s="327" customFormat="1" ht="27" customHeight="1" spans="1:3">
      <c r="A41" s="356">
        <v>20108</v>
      </c>
      <c r="B41" s="359" t="s">
        <v>168</v>
      </c>
      <c r="C41" s="358">
        <f>C42+C43</f>
        <v>600</v>
      </c>
    </row>
    <row r="42" s="327" customFormat="1" ht="27" customHeight="1" spans="1:3">
      <c r="A42" s="360">
        <v>2010801</v>
      </c>
      <c r="B42" s="361" t="s">
        <v>145</v>
      </c>
      <c r="C42" s="358">
        <v>480</v>
      </c>
    </row>
    <row r="43" s="327" customFormat="1" ht="27" customHeight="1" spans="1:3">
      <c r="A43" s="360">
        <v>2010804</v>
      </c>
      <c r="B43" s="363" t="s">
        <v>169</v>
      </c>
      <c r="C43" s="358">
        <v>120</v>
      </c>
    </row>
    <row r="44" s="327" customFormat="1" ht="27" customHeight="1" spans="1:3">
      <c r="A44" s="356">
        <v>20111</v>
      </c>
      <c r="B44" s="364" t="s">
        <v>170</v>
      </c>
      <c r="C44" s="358">
        <f>C45+C46</f>
        <v>1714</v>
      </c>
    </row>
    <row r="45" s="327" customFormat="1" ht="27" customHeight="1" spans="1:3">
      <c r="A45" s="360">
        <v>2011101</v>
      </c>
      <c r="B45" s="363" t="s">
        <v>145</v>
      </c>
      <c r="C45" s="358">
        <v>1364</v>
      </c>
    </row>
    <row r="46" s="327" customFormat="1" ht="27" customHeight="1" spans="1:3">
      <c r="A46" s="360">
        <v>2011102</v>
      </c>
      <c r="B46" s="363" t="s">
        <v>146</v>
      </c>
      <c r="C46" s="358">
        <v>350</v>
      </c>
    </row>
    <row r="47" s="327" customFormat="1" ht="27" customHeight="1" spans="1:3">
      <c r="A47" s="356">
        <v>20113</v>
      </c>
      <c r="B47" s="364" t="s">
        <v>171</v>
      </c>
      <c r="C47" s="358">
        <f>C48+C49+C50</f>
        <v>696</v>
      </c>
    </row>
    <row r="48" s="327" customFormat="1" ht="27" customHeight="1" spans="1:3">
      <c r="A48" s="360">
        <v>2011301</v>
      </c>
      <c r="B48" s="363" t="s">
        <v>145</v>
      </c>
      <c r="C48" s="358">
        <v>585</v>
      </c>
    </row>
    <row r="49" s="327" customFormat="1" ht="27" customHeight="1" spans="1:3">
      <c r="A49" s="360">
        <v>2011302</v>
      </c>
      <c r="B49" s="363" t="s">
        <v>146</v>
      </c>
      <c r="C49" s="358">
        <v>21</v>
      </c>
    </row>
    <row r="50" s="327" customFormat="1" ht="27" customHeight="1" spans="1:3">
      <c r="A50" s="360">
        <v>2011308</v>
      </c>
      <c r="B50" s="363" t="s">
        <v>172</v>
      </c>
      <c r="C50" s="358">
        <v>90</v>
      </c>
    </row>
    <row r="51" s="327" customFormat="1" ht="27" customHeight="1" spans="1:3">
      <c r="A51" s="356">
        <v>20114</v>
      </c>
      <c r="B51" s="364" t="s">
        <v>173</v>
      </c>
      <c r="C51" s="358">
        <f>C52</f>
        <v>20</v>
      </c>
    </row>
    <row r="52" s="326" customFormat="1" ht="27" customHeight="1" spans="1:3">
      <c r="A52" s="360">
        <v>2011409</v>
      </c>
      <c r="B52" s="363" t="s">
        <v>174</v>
      </c>
      <c r="C52" s="358">
        <v>20</v>
      </c>
    </row>
    <row r="53" s="346" customFormat="1" ht="27" customHeight="1" spans="1:3">
      <c r="A53" s="356">
        <v>20123</v>
      </c>
      <c r="B53" s="364" t="s">
        <v>175</v>
      </c>
      <c r="C53" s="358">
        <f>C54</f>
        <v>30</v>
      </c>
    </row>
    <row r="54" s="346" customFormat="1" ht="27" customHeight="1" spans="1:3">
      <c r="A54" s="360">
        <v>2012304</v>
      </c>
      <c r="B54" s="363" t="s">
        <v>176</v>
      </c>
      <c r="C54" s="358">
        <v>30</v>
      </c>
    </row>
    <row r="55" s="327" customFormat="1" ht="27" customHeight="1" spans="1:3">
      <c r="A55" s="356">
        <v>20126</v>
      </c>
      <c r="B55" s="364" t="s">
        <v>177</v>
      </c>
      <c r="C55" s="358">
        <f>C56+C57</f>
        <v>254</v>
      </c>
    </row>
    <row r="56" s="326" customFormat="1" ht="27" customHeight="1" spans="1:3">
      <c r="A56" s="360">
        <v>2012601</v>
      </c>
      <c r="B56" s="363" t="s">
        <v>145</v>
      </c>
      <c r="C56" s="358">
        <v>155</v>
      </c>
    </row>
    <row r="57" s="326" customFormat="1" ht="27" customHeight="1" spans="1:3">
      <c r="A57" s="360">
        <v>2012604</v>
      </c>
      <c r="B57" s="363" t="s">
        <v>178</v>
      </c>
      <c r="C57" s="358">
        <v>99</v>
      </c>
    </row>
    <row r="58" s="327" customFormat="1" ht="27" customHeight="1" spans="1:3">
      <c r="A58" s="356">
        <v>20128</v>
      </c>
      <c r="B58" s="364" t="s">
        <v>179</v>
      </c>
      <c r="C58" s="358">
        <f>C59+C60</f>
        <v>211</v>
      </c>
    </row>
    <row r="59" s="327" customFormat="1" ht="27" customHeight="1" spans="1:3">
      <c r="A59" s="360">
        <v>2012801</v>
      </c>
      <c r="B59" s="363" t="s">
        <v>145</v>
      </c>
      <c r="C59" s="358">
        <v>149</v>
      </c>
    </row>
    <row r="60" s="327" customFormat="1" ht="27" customHeight="1" spans="1:3">
      <c r="A60" s="360">
        <v>2012802</v>
      </c>
      <c r="B60" s="363" t="s">
        <v>146</v>
      </c>
      <c r="C60" s="358">
        <v>62</v>
      </c>
    </row>
    <row r="61" s="326" customFormat="1" ht="27" customHeight="1" spans="1:3">
      <c r="A61" s="356">
        <v>20129</v>
      </c>
      <c r="B61" s="364" t="s">
        <v>180</v>
      </c>
      <c r="C61" s="358">
        <f>C62+C63+C64+C65</f>
        <v>480</v>
      </c>
    </row>
    <row r="62" s="327" customFormat="1" ht="27" customHeight="1" spans="1:3">
      <c r="A62" s="360">
        <v>2012901</v>
      </c>
      <c r="B62" s="363" t="s">
        <v>145</v>
      </c>
      <c r="C62" s="358">
        <v>323</v>
      </c>
    </row>
    <row r="63" s="327" customFormat="1" ht="27" customHeight="1" spans="1:3">
      <c r="A63" s="360">
        <v>2012902</v>
      </c>
      <c r="B63" s="363" t="s">
        <v>146</v>
      </c>
      <c r="C63" s="358">
        <v>54</v>
      </c>
    </row>
    <row r="64" s="347" customFormat="1" ht="27" customHeight="1" spans="1:3">
      <c r="A64" s="360">
        <v>2012906</v>
      </c>
      <c r="B64" s="363" t="s">
        <v>181</v>
      </c>
      <c r="C64" s="358">
        <v>3</v>
      </c>
    </row>
    <row r="65" s="326" customFormat="1" ht="27" customHeight="1" spans="1:3">
      <c r="A65" s="360">
        <v>2012999</v>
      </c>
      <c r="B65" s="363" t="s">
        <v>182</v>
      </c>
      <c r="C65" s="358">
        <v>100</v>
      </c>
    </row>
    <row r="66" s="327" customFormat="1" ht="27" customHeight="1" spans="1:3">
      <c r="A66" s="356">
        <v>20131</v>
      </c>
      <c r="B66" s="364" t="s">
        <v>183</v>
      </c>
      <c r="C66" s="358">
        <f>C67+C68</f>
        <v>1074</v>
      </c>
    </row>
    <row r="67" s="327" customFormat="1" ht="27" customHeight="1" spans="1:3">
      <c r="A67" s="360">
        <v>2013101</v>
      </c>
      <c r="B67" s="363" t="s">
        <v>145</v>
      </c>
      <c r="C67" s="358">
        <v>787</v>
      </c>
    </row>
    <row r="68" s="327" customFormat="1" ht="27" customHeight="1" spans="1:3">
      <c r="A68" s="360">
        <v>2013102</v>
      </c>
      <c r="B68" s="363" t="s">
        <v>146</v>
      </c>
      <c r="C68" s="358">
        <v>287</v>
      </c>
    </row>
    <row r="69" s="326" customFormat="1" ht="27" customHeight="1" spans="1:3">
      <c r="A69" s="356">
        <v>20132</v>
      </c>
      <c r="B69" s="364" t="s">
        <v>184</v>
      </c>
      <c r="C69" s="358">
        <f>C70+C71+C72+C73</f>
        <v>874</v>
      </c>
    </row>
    <row r="70" s="327" customFormat="1" ht="27" customHeight="1" spans="1:3">
      <c r="A70" s="360">
        <v>2013201</v>
      </c>
      <c r="B70" s="363" t="s">
        <v>145</v>
      </c>
      <c r="C70" s="358">
        <v>583</v>
      </c>
    </row>
    <row r="71" s="327" customFormat="1" ht="27" customHeight="1" spans="1:3">
      <c r="A71" s="360">
        <v>2013202</v>
      </c>
      <c r="B71" s="363" t="s">
        <v>146</v>
      </c>
      <c r="C71" s="358">
        <v>1</v>
      </c>
    </row>
    <row r="72" s="326" customFormat="1" ht="27" customHeight="1" spans="1:3">
      <c r="A72" s="360">
        <v>2013204</v>
      </c>
      <c r="B72" s="363" t="s">
        <v>185</v>
      </c>
      <c r="C72" s="358">
        <v>125</v>
      </c>
    </row>
    <row r="73" s="327" customFormat="1" ht="27" customHeight="1" spans="1:3">
      <c r="A73" s="360">
        <v>2013299</v>
      </c>
      <c r="B73" s="363" t="s">
        <v>186</v>
      </c>
      <c r="C73" s="358">
        <v>165</v>
      </c>
    </row>
    <row r="74" s="327" customFormat="1" ht="27" customHeight="1" spans="1:3">
      <c r="A74" s="356">
        <v>20133</v>
      </c>
      <c r="B74" s="364" t="s">
        <v>187</v>
      </c>
      <c r="C74" s="358">
        <f>C75+C76</f>
        <v>337</v>
      </c>
    </row>
    <row r="75" s="326" customFormat="1" ht="27" customHeight="1" spans="1:3">
      <c r="A75" s="360">
        <v>2013301</v>
      </c>
      <c r="B75" s="363" t="s">
        <v>145</v>
      </c>
      <c r="C75" s="358">
        <v>242</v>
      </c>
    </row>
    <row r="76" s="327" customFormat="1" ht="27" customHeight="1" spans="1:3">
      <c r="A76" s="360">
        <v>2013302</v>
      </c>
      <c r="B76" s="363" t="s">
        <v>146</v>
      </c>
      <c r="C76" s="358">
        <v>95</v>
      </c>
    </row>
    <row r="77" s="326" customFormat="1" ht="27" customHeight="1" spans="1:3">
      <c r="A77" s="356">
        <v>20134</v>
      </c>
      <c r="B77" s="364" t="s">
        <v>188</v>
      </c>
      <c r="C77" s="358">
        <f>C78+C79+C80</f>
        <v>291</v>
      </c>
    </row>
    <row r="78" s="327" customFormat="1" ht="27" customHeight="1" spans="1:3">
      <c r="A78" s="360">
        <v>2013401</v>
      </c>
      <c r="B78" s="363" t="s">
        <v>145</v>
      </c>
      <c r="C78" s="358">
        <v>187</v>
      </c>
    </row>
    <row r="79" s="327" customFormat="1" ht="27" customHeight="1" spans="1:3">
      <c r="A79" s="360">
        <v>2013402</v>
      </c>
      <c r="B79" s="363" t="s">
        <v>146</v>
      </c>
      <c r="C79" s="358">
        <v>40</v>
      </c>
    </row>
    <row r="80" s="327" customFormat="1" ht="27" customHeight="1" spans="1:3">
      <c r="A80" s="360">
        <v>2013405</v>
      </c>
      <c r="B80" s="363" t="s">
        <v>189</v>
      </c>
      <c r="C80" s="358">
        <v>64</v>
      </c>
    </row>
    <row r="81" s="327" customFormat="1" ht="27" customHeight="1" spans="1:3">
      <c r="A81" s="356">
        <v>20136</v>
      </c>
      <c r="B81" s="364" t="s">
        <v>190</v>
      </c>
      <c r="C81" s="358">
        <f>C82+C83</f>
        <v>903</v>
      </c>
    </row>
    <row r="82" s="326" customFormat="1" ht="27" customHeight="1" spans="1:3">
      <c r="A82" s="360">
        <v>2013601</v>
      </c>
      <c r="B82" s="363" t="s">
        <v>145</v>
      </c>
      <c r="C82" s="358">
        <v>541</v>
      </c>
    </row>
    <row r="83" s="346" customFormat="1" ht="27" customHeight="1" spans="1:3">
      <c r="A83" s="360">
        <v>2013602</v>
      </c>
      <c r="B83" s="363" t="s">
        <v>146</v>
      </c>
      <c r="C83" s="358">
        <v>362</v>
      </c>
    </row>
    <row r="84" s="327" customFormat="1" ht="27" customHeight="1" spans="1:3">
      <c r="A84" s="356">
        <v>20137</v>
      </c>
      <c r="B84" s="364" t="s">
        <v>191</v>
      </c>
      <c r="C84" s="358">
        <f>C85+C86+C87</f>
        <v>188</v>
      </c>
    </row>
    <row r="85" s="327" customFormat="1" ht="27" customHeight="1" spans="1:3">
      <c r="A85" s="360">
        <v>2013701</v>
      </c>
      <c r="B85" s="363" t="s">
        <v>145</v>
      </c>
      <c r="C85" s="358">
        <v>138</v>
      </c>
    </row>
    <row r="86" s="327" customFormat="1" ht="27" customHeight="1" spans="1:3">
      <c r="A86" s="360">
        <v>2013704</v>
      </c>
      <c r="B86" s="363" t="s">
        <v>192</v>
      </c>
      <c r="C86" s="362">
        <v>5</v>
      </c>
    </row>
    <row r="87" s="327" customFormat="1" ht="27" customHeight="1" spans="1:3">
      <c r="A87" s="360">
        <v>2013799</v>
      </c>
      <c r="B87" s="363" t="s">
        <v>193</v>
      </c>
      <c r="C87" s="358">
        <v>45</v>
      </c>
    </row>
    <row r="88" s="327" customFormat="1" ht="27" customHeight="1" spans="1:3">
      <c r="A88" s="356">
        <v>20138</v>
      </c>
      <c r="B88" s="364" t="s">
        <v>194</v>
      </c>
      <c r="C88" s="358">
        <f>C89+C90+C91+C92+C93+C94</f>
        <v>3145</v>
      </c>
    </row>
    <row r="89" s="327" customFormat="1" ht="27" customHeight="1" spans="1:3">
      <c r="A89" s="360">
        <v>2013801</v>
      </c>
      <c r="B89" s="363" t="s">
        <v>145</v>
      </c>
      <c r="C89" s="358">
        <v>2935</v>
      </c>
    </row>
    <row r="90" s="327" customFormat="1" ht="27" customHeight="1" spans="1:3">
      <c r="A90" s="360">
        <v>2013805</v>
      </c>
      <c r="B90" s="363" t="s">
        <v>195</v>
      </c>
      <c r="C90" s="362">
        <v>10</v>
      </c>
    </row>
    <row r="91" s="327" customFormat="1" ht="27" customHeight="1" spans="1:3">
      <c r="A91" s="360">
        <v>2013810</v>
      </c>
      <c r="B91" s="363" t="s">
        <v>196</v>
      </c>
      <c r="C91" s="358">
        <v>60</v>
      </c>
    </row>
    <row r="92" s="327" customFormat="1" ht="27" customHeight="1" spans="1:3">
      <c r="A92" s="360">
        <v>2013812</v>
      </c>
      <c r="B92" s="363" t="s">
        <v>197</v>
      </c>
      <c r="C92" s="358">
        <v>30</v>
      </c>
    </row>
    <row r="93" s="327" customFormat="1" ht="27" customHeight="1" spans="1:3">
      <c r="A93" s="360">
        <v>2013815</v>
      </c>
      <c r="B93" s="363" t="s">
        <v>198</v>
      </c>
      <c r="C93" s="358">
        <v>20</v>
      </c>
    </row>
    <row r="94" s="327" customFormat="1" ht="27" customHeight="1" spans="1:3">
      <c r="A94" s="360">
        <v>2013816</v>
      </c>
      <c r="B94" s="363" t="s">
        <v>199</v>
      </c>
      <c r="C94" s="358">
        <v>90</v>
      </c>
    </row>
    <row r="95" s="327" customFormat="1" ht="27" customHeight="1" spans="1:3">
      <c r="A95" s="356">
        <v>20139</v>
      </c>
      <c r="B95" s="364" t="s">
        <v>200</v>
      </c>
      <c r="C95" s="358">
        <f>C96+C97</f>
        <v>183</v>
      </c>
    </row>
    <row r="96" s="327" customFormat="1" ht="27" customHeight="1" spans="1:3">
      <c r="A96" s="360">
        <v>2013901</v>
      </c>
      <c r="B96" s="363" t="s">
        <v>145</v>
      </c>
      <c r="C96" s="358">
        <v>113</v>
      </c>
    </row>
    <row r="97" s="327" customFormat="1" ht="27" customHeight="1" spans="1:3">
      <c r="A97" s="360">
        <v>2013902</v>
      </c>
      <c r="B97" s="363" t="s">
        <v>146</v>
      </c>
      <c r="C97" s="358">
        <v>70</v>
      </c>
    </row>
    <row r="98" s="327" customFormat="1" ht="27" customHeight="1" spans="1:3">
      <c r="A98" s="356">
        <v>20140</v>
      </c>
      <c r="B98" s="364" t="s">
        <v>201</v>
      </c>
      <c r="C98" s="358">
        <f>C99+C100+C101+C102</f>
        <v>304</v>
      </c>
    </row>
    <row r="99" s="327" customFormat="1" ht="27" customHeight="1" spans="1:3">
      <c r="A99" s="360">
        <v>2014001</v>
      </c>
      <c r="B99" s="363" t="s">
        <v>145</v>
      </c>
      <c r="C99" s="358">
        <v>167</v>
      </c>
    </row>
    <row r="100" s="327" customFormat="1" ht="27" customHeight="1" spans="1:3">
      <c r="A100" s="360">
        <v>2014002</v>
      </c>
      <c r="B100" s="363" t="s">
        <v>146</v>
      </c>
      <c r="C100" s="362">
        <v>10</v>
      </c>
    </row>
    <row r="101" s="327" customFormat="1" ht="27" customHeight="1" spans="1:3">
      <c r="A101" s="360">
        <v>2014004</v>
      </c>
      <c r="B101" s="363" t="s">
        <v>201</v>
      </c>
      <c r="C101" s="358">
        <v>120</v>
      </c>
    </row>
    <row r="102" s="327" customFormat="1" ht="27" customHeight="1" spans="1:3">
      <c r="A102" s="360">
        <v>2014099</v>
      </c>
      <c r="B102" s="363" t="s">
        <v>202</v>
      </c>
      <c r="C102" s="358">
        <v>7</v>
      </c>
    </row>
    <row r="103" s="327" customFormat="1" ht="27" customHeight="1" spans="1:3">
      <c r="A103" s="356">
        <v>20141</v>
      </c>
      <c r="B103" s="364" t="s">
        <v>203</v>
      </c>
      <c r="C103" s="358">
        <f>C104+C105+C106</f>
        <v>638</v>
      </c>
    </row>
    <row r="104" s="327" customFormat="1" ht="27" customHeight="1" spans="1:3">
      <c r="A104" s="360">
        <v>2014101</v>
      </c>
      <c r="B104" s="363" t="s">
        <v>145</v>
      </c>
      <c r="C104" s="358">
        <v>340</v>
      </c>
    </row>
    <row r="105" s="327" customFormat="1" ht="27" customHeight="1" spans="1:3">
      <c r="A105" s="360">
        <v>2014102</v>
      </c>
      <c r="B105" s="363" t="s">
        <v>146</v>
      </c>
      <c r="C105" s="358">
        <v>288</v>
      </c>
    </row>
    <row r="106" s="327" customFormat="1" ht="27" customHeight="1" spans="1:3">
      <c r="A106" s="360">
        <v>2014199</v>
      </c>
      <c r="B106" s="363" t="s">
        <v>204</v>
      </c>
      <c r="C106" s="362">
        <v>10</v>
      </c>
    </row>
    <row r="107" s="347" customFormat="1" ht="27" customHeight="1" spans="1:3">
      <c r="A107" s="356">
        <v>20199</v>
      </c>
      <c r="B107" s="364" t="s">
        <v>205</v>
      </c>
      <c r="C107" s="358">
        <f>C108</f>
        <v>3130</v>
      </c>
    </row>
    <row r="108" s="347" customFormat="1" ht="27" customHeight="1" spans="1:3">
      <c r="A108" s="360">
        <v>2019999</v>
      </c>
      <c r="B108" s="363" t="s">
        <v>205</v>
      </c>
      <c r="C108" s="365">
        <v>3130</v>
      </c>
    </row>
    <row r="109" s="326" customFormat="1" ht="27" customHeight="1" spans="1:3">
      <c r="A109" s="356">
        <v>203</v>
      </c>
      <c r="B109" s="364" t="s">
        <v>206</v>
      </c>
      <c r="C109" s="358">
        <f>C110+C112</f>
        <v>365</v>
      </c>
    </row>
    <row r="110" s="327" customFormat="1" ht="27" customHeight="1" spans="1:3">
      <c r="A110" s="356">
        <v>20301</v>
      </c>
      <c r="B110" s="364" t="s">
        <v>207</v>
      </c>
      <c r="C110" s="358">
        <f>C111</f>
        <v>180</v>
      </c>
    </row>
    <row r="111" s="327" customFormat="1" ht="27" customHeight="1" spans="1:3">
      <c r="A111" s="360">
        <v>2030199</v>
      </c>
      <c r="B111" s="363" t="s">
        <v>208</v>
      </c>
      <c r="C111" s="358">
        <v>180</v>
      </c>
    </row>
    <row r="112" s="327" customFormat="1" ht="27" customHeight="1" spans="1:3">
      <c r="A112" s="356">
        <v>20399</v>
      </c>
      <c r="B112" s="364" t="s">
        <v>209</v>
      </c>
      <c r="C112" s="358">
        <f>C113</f>
        <v>185</v>
      </c>
    </row>
    <row r="113" s="327" customFormat="1" ht="27" customHeight="1" spans="1:3">
      <c r="A113" s="360">
        <v>2039999</v>
      </c>
      <c r="B113" s="363" t="s">
        <v>209</v>
      </c>
      <c r="C113" s="365">
        <f>42+143</f>
        <v>185</v>
      </c>
    </row>
    <row r="114" s="327" customFormat="1" ht="27" customHeight="1" spans="1:3">
      <c r="A114" s="356">
        <v>204</v>
      </c>
      <c r="B114" s="364" t="s">
        <v>210</v>
      </c>
      <c r="C114" s="358">
        <f>C115+C118+C120+C122+C125</f>
        <v>21903</v>
      </c>
    </row>
    <row r="115" s="326" customFormat="1" ht="27" customHeight="1" spans="1:3">
      <c r="A115" s="356">
        <v>20402</v>
      </c>
      <c r="B115" s="364" t="s">
        <v>211</v>
      </c>
      <c r="C115" s="358">
        <f>C116+C117</f>
        <v>12325</v>
      </c>
    </row>
    <row r="116" s="327" customFormat="1" ht="27" customHeight="1" spans="1:3">
      <c r="A116" s="360">
        <v>2040201</v>
      </c>
      <c r="B116" s="363" t="s">
        <v>145</v>
      </c>
      <c r="C116" s="358">
        <v>7845</v>
      </c>
    </row>
    <row r="117" s="326" customFormat="1" ht="27" customHeight="1" spans="1:3">
      <c r="A117" s="360">
        <v>2040202</v>
      </c>
      <c r="B117" s="363" t="s">
        <v>146</v>
      </c>
      <c r="C117" s="358">
        <v>4480</v>
      </c>
    </row>
    <row r="118" s="327" customFormat="1" ht="27" customHeight="1" spans="1:3">
      <c r="A118" s="356">
        <v>20404</v>
      </c>
      <c r="B118" s="364" t="s">
        <v>212</v>
      </c>
      <c r="C118" s="358">
        <f>C119</f>
        <v>86</v>
      </c>
    </row>
    <row r="119" s="327" customFormat="1" ht="27" customHeight="1" spans="1:3">
      <c r="A119" s="360">
        <v>2040401</v>
      </c>
      <c r="B119" s="363" t="s">
        <v>145</v>
      </c>
      <c r="C119" s="358">
        <v>86</v>
      </c>
    </row>
    <row r="120" s="327" customFormat="1" ht="27" customHeight="1" spans="1:3">
      <c r="A120" s="356">
        <v>20405</v>
      </c>
      <c r="B120" s="364" t="s">
        <v>213</v>
      </c>
      <c r="C120" s="358">
        <f>C121</f>
        <v>161</v>
      </c>
    </row>
    <row r="121" s="327" customFormat="1" ht="27" customHeight="1" spans="1:3">
      <c r="A121" s="360">
        <v>2040502</v>
      </c>
      <c r="B121" s="363" t="s">
        <v>146</v>
      </c>
      <c r="C121" s="358">
        <v>161</v>
      </c>
    </row>
    <row r="122" s="327" customFormat="1" ht="27" customHeight="1" spans="1:3">
      <c r="A122" s="356">
        <v>20406</v>
      </c>
      <c r="B122" s="364" t="s">
        <v>214</v>
      </c>
      <c r="C122" s="358">
        <f>C123+C124</f>
        <v>1503</v>
      </c>
    </row>
    <row r="123" s="326" customFormat="1" ht="27" customHeight="1" spans="1:3">
      <c r="A123" s="360">
        <v>2040601</v>
      </c>
      <c r="B123" s="363" t="s">
        <v>145</v>
      </c>
      <c r="C123" s="358">
        <v>1424</v>
      </c>
    </row>
    <row r="124" s="327" customFormat="1" ht="27" customHeight="1" spans="1:3">
      <c r="A124" s="360">
        <v>2040602</v>
      </c>
      <c r="B124" s="363" t="s">
        <v>146</v>
      </c>
      <c r="C124" s="358">
        <v>79</v>
      </c>
    </row>
    <row r="125" s="347" customFormat="1" ht="27" customHeight="1" spans="1:3">
      <c r="A125" s="356">
        <v>20499</v>
      </c>
      <c r="B125" s="364" t="s">
        <v>215</v>
      </c>
      <c r="C125" s="358">
        <f>C126</f>
        <v>7828</v>
      </c>
    </row>
    <row r="126" s="347" customFormat="1" ht="27" customHeight="1" spans="1:3">
      <c r="A126" s="360">
        <v>2049999</v>
      </c>
      <c r="B126" s="363" t="s">
        <v>215</v>
      </c>
      <c r="C126" s="365">
        <f>49+7779</f>
        <v>7828</v>
      </c>
    </row>
    <row r="127" s="326" customFormat="1" ht="27" customHeight="1" spans="1:3">
      <c r="A127" s="356">
        <v>205</v>
      </c>
      <c r="B127" s="364" t="s">
        <v>216</v>
      </c>
      <c r="C127" s="358">
        <f>C128+C133+C139+C141+C143+C146</f>
        <v>92294</v>
      </c>
    </row>
    <row r="128" s="327" customFormat="1" ht="27" customHeight="1" spans="1:3">
      <c r="A128" s="356">
        <v>20501</v>
      </c>
      <c r="B128" s="364" t="s">
        <v>217</v>
      </c>
      <c r="C128" s="358">
        <f>C129+C130+C131+C132</f>
        <v>3273</v>
      </c>
    </row>
    <row r="129" s="327" customFormat="1" ht="27" customHeight="1" spans="1:3">
      <c r="A129" s="360">
        <v>2050101</v>
      </c>
      <c r="B129" s="363" t="s">
        <v>145</v>
      </c>
      <c r="C129" s="358">
        <v>207</v>
      </c>
    </row>
    <row r="130" s="327" customFormat="1" ht="27" customHeight="1" spans="1:3">
      <c r="A130" s="360">
        <v>2050102</v>
      </c>
      <c r="B130" s="363" t="s">
        <v>146</v>
      </c>
      <c r="C130" s="358">
        <v>3003</v>
      </c>
    </row>
    <row r="131" s="327" customFormat="1" ht="27" customHeight="1" spans="1:3">
      <c r="A131" s="360">
        <v>2050103</v>
      </c>
      <c r="B131" s="363" t="s">
        <v>162</v>
      </c>
      <c r="C131" s="358">
        <v>47</v>
      </c>
    </row>
    <row r="132" s="327" customFormat="1" ht="27" customHeight="1" spans="1:3">
      <c r="A132" s="360">
        <v>2050199</v>
      </c>
      <c r="B132" s="363" t="s">
        <v>218</v>
      </c>
      <c r="C132" s="358">
        <v>16</v>
      </c>
    </row>
    <row r="133" s="327" customFormat="1" ht="27" customHeight="1" spans="1:3">
      <c r="A133" s="356">
        <v>20502</v>
      </c>
      <c r="B133" s="364" t="s">
        <v>219</v>
      </c>
      <c r="C133" s="358">
        <f>C134+C135+C136+C137</f>
        <v>74347</v>
      </c>
    </row>
    <row r="134" s="327" customFormat="1" ht="27" customHeight="1" spans="1:3">
      <c r="A134" s="360">
        <v>2050201</v>
      </c>
      <c r="B134" s="363" t="s">
        <v>220</v>
      </c>
      <c r="C134" s="358">
        <v>909</v>
      </c>
    </row>
    <row r="135" s="327" customFormat="1" ht="27" customHeight="1" spans="1:3">
      <c r="A135" s="360">
        <v>2050202</v>
      </c>
      <c r="B135" s="363" t="s">
        <v>221</v>
      </c>
      <c r="C135" s="358">
        <v>41023</v>
      </c>
    </row>
    <row r="136" s="327" customFormat="1" ht="27" customHeight="1" spans="1:3">
      <c r="A136" s="360">
        <v>2050203</v>
      </c>
      <c r="B136" s="363" t="s">
        <v>222</v>
      </c>
      <c r="C136" s="358">
        <v>17537</v>
      </c>
    </row>
    <row r="137" s="327" customFormat="1" ht="27" customHeight="1" spans="1:3">
      <c r="A137" s="360">
        <v>2050204</v>
      </c>
      <c r="B137" s="363" t="s">
        <v>223</v>
      </c>
      <c r="C137" s="358">
        <v>14878</v>
      </c>
    </row>
    <row r="138" s="327" customFormat="1" ht="27" customHeight="1" spans="1:3">
      <c r="A138" s="360">
        <v>2050299</v>
      </c>
      <c r="B138" s="363" t="s">
        <v>224</v>
      </c>
      <c r="C138" s="358"/>
    </row>
    <row r="139" s="326" customFormat="1" ht="27" customHeight="1" spans="1:3">
      <c r="A139" s="356">
        <v>20503</v>
      </c>
      <c r="B139" s="364" t="s">
        <v>225</v>
      </c>
      <c r="C139" s="358">
        <f>C140</f>
        <v>1488</v>
      </c>
    </row>
    <row r="140" s="327" customFormat="1" ht="27" customHeight="1" spans="1:3">
      <c r="A140" s="360">
        <v>2050302</v>
      </c>
      <c r="B140" s="363" t="s">
        <v>226</v>
      </c>
      <c r="C140" s="358">
        <v>1488</v>
      </c>
    </row>
    <row r="141" s="326" customFormat="1" ht="27" customHeight="1" spans="1:3">
      <c r="A141" s="356">
        <v>20507</v>
      </c>
      <c r="B141" s="364" t="s">
        <v>227</v>
      </c>
      <c r="C141" s="358">
        <f>C142</f>
        <v>300</v>
      </c>
    </row>
    <row r="142" s="327" customFormat="1" ht="27" customHeight="1" spans="1:3">
      <c r="A142" s="360">
        <v>2050701</v>
      </c>
      <c r="B142" s="363" t="s">
        <v>228</v>
      </c>
      <c r="C142" s="358">
        <v>300</v>
      </c>
    </row>
    <row r="143" s="327" customFormat="1" ht="27" customHeight="1" spans="1:3">
      <c r="A143" s="356">
        <v>20508</v>
      </c>
      <c r="B143" s="364" t="s">
        <v>229</v>
      </c>
      <c r="C143" s="358">
        <f>C144+C145</f>
        <v>662</v>
      </c>
    </row>
    <row r="144" s="326" customFormat="1" ht="27" customHeight="1" spans="1:3">
      <c r="A144" s="360">
        <v>2050801</v>
      </c>
      <c r="B144" s="363" t="s">
        <v>230</v>
      </c>
      <c r="C144" s="358">
        <v>259</v>
      </c>
    </row>
    <row r="145" s="327" customFormat="1" ht="27" customHeight="1" spans="1:3">
      <c r="A145" s="360">
        <v>2050802</v>
      </c>
      <c r="B145" s="363" t="s">
        <v>231</v>
      </c>
      <c r="C145" s="358">
        <v>403</v>
      </c>
    </row>
    <row r="146" s="347" customFormat="1" ht="27" customHeight="1" spans="1:3">
      <c r="A146" s="356">
        <v>20599</v>
      </c>
      <c r="B146" s="364" t="s">
        <v>232</v>
      </c>
      <c r="C146" s="358">
        <f>C147</f>
        <v>12224</v>
      </c>
    </row>
    <row r="147" s="347" customFormat="1" ht="27" customHeight="1" spans="1:3">
      <c r="A147" s="360">
        <v>2059999</v>
      </c>
      <c r="B147" s="363" t="s">
        <v>232</v>
      </c>
      <c r="C147" s="365">
        <v>12224</v>
      </c>
    </row>
    <row r="148" s="326" customFormat="1" ht="27" customHeight="1" spans="1:3">
      <c r="A148" s="356">
        <v>206</v>
      </c>
      <c r="B148" s="364" t="s">
        <v>233</v>
      </c>
      <c r="C148" s="358">
        <f>C149+C157+C153+C155</f>
        <v>5877</v>
      </c>
    </row>
    <row r="149" s="327" customFormat="1" ht="27" customHeight="1" spans="1:3">
      <c r="A149" s="356">
        <v>20601</v>
      </c>
      <c r="B149" s="364" t="s">
        <v>234</v>
      </c>
      <c r="C149" s="358">
        <f>C150+C151+C152</f>
        <v>785</v>
      </c>
    </row>
    <row r="150" s="327" customFormat="1" ht="27" customHeight="1" spans="1:3">
      <c r="A150" s="360">
        <v>2060101</v>
      </c>
      <c r="B150" s="363" t="s">
        <v>145</v>
      </c>
      <c r="C150" s="358">
        <v>576</v>
      </c>
    </row>
    <row r="151" s="327" customFormat="1" ht="27" customHeight="1" spans="1:3">
      <c r="A151" s="360">
        <v>2060102</v>
      </c>
      <c r="B151" s="363" t="s">
        <v>146</v>
      </c>
      <c r="C151" s="365">
        <v>100</v>
      </c>
    </row>
    <row r="152" s="326" customFormat="1" ht="27" customHeight="1" spans="1:3">
      <c r="A152" s="360">
        <v>2060199</v>
      </c>
      <c r="B152" s="363" t="s">
        <v>235</v>
      </c>
      <c r="C152" s="358">
        <v>109</v>
      </c>
    </row>
    <row r="153" s="326" customFormat="1" ht="27" customHeight="1" spans="1:3">
      <c r="A153" s="356">
        <v>20602</v>
      </c>
      <c r="B153" s="364" t="s">
        <v>236</v>
      </c>
      <c r="C153" s="358">
        <f>C154</f>
        <v>72</v>
      </c>
    </row>
    <row r="154" s="326" customFormat="1" ht="27" customHeight="1" spans="1:3">
      <c r="A154" s="360">
        <v>2060204</v>
      </c>
      <c r="B154" s="363" t="s">
        <v>237</v>
      </c>
      <c r="C154" s="365">
        <v>72</v>
      </c>
    </row>
    <row r="155" s="326" customFormat="1" ht="27" customHeight="1" spans="1:3">
      <c r="A155" s="356">
        <v>20604</v>
      </c>
      <c r="B155" s="364" t="s">
        <v>238</v>
      </c>
      <c r="C155" s="358">
        <f>C156</f>
        <v>100</v>
      </c>
    </row>
    <row r="156" s="326" customFormat="1" ht="27" customHeight="1" spans="1:3">
      <c r="A156" s="360">
        <v>2060404</v>
      </c>
      <c r="B156" s="363" t="s">
        <v>239</v>
      </c>
      <c r="C156" s="365">
        <v>100</v>
      </c>
    </row>
    <row r="157" s="326" customFormat="1" ht="27" customHeight="1" spans="1:3">
      <c r="A157" s="356">
        <v>20607</v>
      </c>
      <c r="B157" s="364" t="s">
        <v>240</v>
      </c>
      <c r="C157" s="358">
        <f>C158+C159</f>
        <v>4920</v>
      </c>
    </row>
    <row r="158" s="326" customFormat="1" ht="27" customHeight="1" spans="1:3">
      <c r="A158" s="360">
        <v>2060702</v>
      </c>
      <c r="B158" s="363" t="s">
        <v>241</v>
      </c>
      <c r="C158" s="358">
        <v>20</v>
      </c>
    </row>
    <row r="159" s="326" customFormat="1" ht="27" customHeight="1" spans="1:3">
      <c r="A159" s="360">
        <v>2060799</v>
      </c>
      <c r="B159" s="363" t="s">
        <v>242</v>
      </c>
      <c r="C159" s="365">
        <v>4900</v>
      </c>
    </row>
    <row r="160" s="326" customFormat="1" ht="27" customHeight="1" spans="1:3">
      <c r="A160" s="356">
        <v>207</v>
      </c>
      <c r="B160" s="364" t="s">
        <v>243</v>
      </c>
      <c r="C160" s="358">
        <f>C161+C172+C175+C177+C180</f>
        <v>3278</v>
      </c>
    </row>
    <row r="161" s="327" customFormat="1" ht="27" customHeight="1" spans="1:3">
      <c r="A161" s="356">
        <v>20701</v>
      </c>
      <c r="B161" s="364" t="s">
        <v>244</v>
      </c>
      <c r="C161" s="358">
        <f>C162+C163+C164+C165+C166+C167+C168+C169+C170+C171</f>
        <v>1877</v>
      </c>
    </row>
    <row r="162" s="327" customFormat="1" ht="27" customHeight="1" spans="1:3">
      <c r="A162" s="360">
        <v>2070101</v>
      </c>
      <c r="B162" s="363" t="s">
        <v>145</v>
      </c>
      <c r="C162" s="358">
        <v>935</v>
      </c>
    </row>
    <row r="163" s="327" customFormat="1" ht="27" customHeight="1" spans="1:3">
      <c r="A163" s="360">
        <v>2070102</v>
      </c>
      <c r="B163" s="363" t="s">
        <v>146</v>
      </c>
      <c r="C163" s="358">
        <v>181</v>
      </c>
    </row>
    <row r="164" s="327" customFormat="1" ht="27" customHeight="1" spans="1:3">
      <c r="A164" s="360">
        <v>2070104</v>
      </c>
      <c r="B164" s="363" t="s">
        <v>245</v>
      </c>
      <c r="C164" s="358">
        <v>144</v>
      </c>
    </row>
    <row r="165" s="327" customFormat="1" ht="27" customHeight="1" spans="1:3">
      <c r="A165" s="360">
        <v>2070106</v>
      </c>
      <c r="B165" s="363" t="s">
        <v>246</v>
      </c>
      <c r="C165" s="358">
        <v>133</v>
      </c>
    </row>
    <row r="166" s="327" customFormat="1" ht="27" customHeight="1" spans="1:3">
      <c r="A166" s="360">
        <v>2070107</v>
      </c>
      <c r="B166" s="363" t="s">
        <v>247</v>
      </c>
      <c r="C166" s="358">
        <v>81</v>
      </c>
    </row>
    <row r="167" s="327" customFormat="1" ht="27" customHeight="1" spans="1:3">
      <c r="A167" s="360">
        <v>2070108</v>
      </c>
      <c r="B167" s="363" t="s">
        <v>248</v>
      </c>
      <c r="C167" s="358">
        <v>4</v>
      </c>
    </row>
    <row r="168" s="327" customFormat="1" ht="27" customHeight="1" spans="1:3">
      <c r="A168" s="360">
        <v>2070109</v>
      </c>
      <c r="B168" s="363" t="s">
        <v>249</v>
      </c>
      <c r="C168" s="358">
        <v>147</v>
      </c>
    </row>
    <row r="169" s="327" customFormat="1" ht="27" customHeight="1" spans="1:3">
      <c r="A169" s="360">
        <v>2070111</v>
      </c>
      <c r="B169" s="363" t="s">
        <v>250</v>
      </c>
      <c r="C169" s="358">
        <v>23</v>
      </c>
    </row>
    <row r="170" s="327" customFormat="1" ht="27" customHeight="1" spans="1:3">
      <c r="A170" s="360">
        <v>2070113</v>
      </c>
      <c r="B170" s="363" t="s">
        <v>251</v>
      </c>
      <c r="C170" s="358">
        <v>29</v>
      </c>
    </row>
    <row r="171" s="327" customFormat="1" ht="27" customHeight="1" spans="1:3">
      <c r="A171" s="360">
        <v>2070199</v>
      </c>
      <c r="B171" s="363" t="s">
        <v>252</v>
      </c>
      <c r="C171" s="365">
        <v>200</v>
      </c>
    </row>
    <row r="172" s="327" customFormat="1" ht="27" customHeight="1" spans="1:3">
      <c r="A172" s="356">
        <v>20702</v>
      </c>
      <c r="B172" s="364" t="s">
        <v>253</v>
      </c>
      <c r="C172" s="358">
        <f>C173+C174</f>
        <v>280</v>
      </c>
    </row>
    <row r="173" s="347" customFormat="1" ht="27" customHeight="1" spans="1:3">
      <c r="A173" s="360">
        <v>2070204</v>
      </c>
      <c r="B173" s="363" t="s">
        <v>254</v>
      </c>
      <c r="C173" s="358">
        <v>5</v>
      </c>
    </row>
    <row r="174" s="326" customFormat="1" ht="27" customHeight="1" spans="1:3">
      <c r="A174" s="360">
        <v>2070205</v>
      </c>
      <c r="B174" s="363" t="s">
        <v>255</v>
      </c>
      <c r="C174" s="358">
        <v>275</v>
      </c>
    </row>
    <row r="175" s="327" customFormat="1" ht="27" customHeight="1" spans="1:3">
      <c r="A175" s="356">
        <v>20703</v>
      </c>
      <c r="B175" s="364" t="s">
        <v>256</v>
      </c>
      <c r="C175" s="358">
        <f>C176</f>
        <v>91</v>
      </c>
    </row>
    <row r="176" s="327" customFormat="1" ht="27" customHeight="1" spans="1:3">
      <c r="A176" s="360">
        <v>2070307</v>
      </c>
      <c r="B176" s="363" t="s">
        <v>257</v>
      </c>
      <c r="C176" s="358">
        <v>91</v>
      </c>
    </row>
    <row r="177" s="326" customFormat="1" ht="27" customHeight="1" spans="1:3">
      <c r="A177" s="356">
        <v>20706</v>
      </c>
      <c r="B177" s="364" t="s">
        <v>258</v>
      </c>
      <c r="C177" s="358">
        <f>C178+C179</f>
        <v>246</v>
      </c>
    </row>
    <row r="178" s="326" customFormat="1" ht="27" customHeight="1" spans="1:3">
      <c r="A178" s="360">
        <v>2070607</v>
      </c>
      <c r="B178" s="363" t="s">
        <v>259</v>
      </c>
      <c r="C178" s="358">
        <v>46</v>
      </c>
    </row>
    <row r="179" s="327" customFormat="1" ht="27" customHeight="1" spans="1:3">
      <c r="A179" s="360">
        <v>2070699</v>
      </c>
      <c r="B179" s="363" t="s">
        <v>260</v>
      </c>
      <c r="C179" s="365">
        <v>200</v>
      </c>
    </row>
    <row r="180" s="327" customFormat="1" ht="27" customHeight="1" spans="1:3">
      <c r="A180" s="356">
        <v>20708</v>
      </c>
      <c r="B180" s="364" t="s">
        <v>261</v>
      </c>
      <c r="C180" s="358">
        <f>C181+C182+C183+C184</f>
        <v>784</v>
      </c>
    </row>
    <row r="181" s="327" customFormat="1" ht="27" customHeight="1" spans="1:3">
      <c r="A181" s="360">
        <v>2070801</v>
      </c>
      <c r="B181" s="363" t="s">
        <v>145</v>
      </c>
      <c r="C181" s="358">
        <v>610</v>
      </c>
    </row>
    <row r="182" s="327" customFormat="1" ht="27" customHeight="1" spans="1:3">
      <c r="A182" s="360">
        <v>2070802</v>
      </c>
      <c r="B182" s="363" t="s">
        <v>146</v>
      </c>
      <c r="C182" s="358">
        <v>40</v>
      </c>
    </row>
    <row r="183" s="326" customFormat="1" ht="27" customHeight="1" spans="1:3">
      <c r="A183" s="360">
        <v>2070807</v>
      </c>
      <c r="B183" s="363" t="s">
        <v>262</v>
      </c>
      <c r="C183" s="358">
        <v>5</v>
      </c>
    </row>
    <row r="184" s="327" customFormat="1" ht="27" customHeight="1" spans="1:3">
      <c r="A184" s="360">
        <v>2070899</v>
      </c>
      <c r="B184" s="363" t="s">
        <v>263</v>
      </c>
      <c r="C184" s="358">
        <v>129</v>
      </c>
    </row>
    <row r="185" s="327" customFormat="1" ht="27" customHeight="1" spans="1:3">
      <c r="A185" s="356">
        <v>208</v>
      </c>
      <c r="B185" s="364" t="s">
        <v>264</v>
      </c>
      <c r="C185" s="358">
        <f>C186+C196+C201+C208+C210+C215+C218+C222+C228+C231+C233+C235+C237+C240+C242+C245</f>
        <v>93347</v>
      </c>
    </row>
    <row r="186" s="327" customFormat="1" ht="27" customHeight="1" spans="1:3">
      <c r="A186" s="356">
        <v>20801</v>
      </c>
      <c r="B186" s="364" t="s">
        <v>265</v>
      </c>
      <c r="C186" s="358">
        <f>C187+C188+C189+C190+C191+C192+C193+C194+C195</f>
        <v>1756</v>
      </c>
    </row>
    <row r="187" s="327" customFormat="1" ht="27" customHeight="1" spans="1:3">
      <c r="A187" s="360">
        <v>2080101</v>
      </c>
      <c r="B187" s="363" t="s">
        <v>145</v>
      </c>
      <c r="C187" s="358">
        <v>1369</v>
      </c>
    </row>
    <row r="188" s="327" customFormat="1" ht="27" customHeight="1" spans="1:3">
      <c r="A188" s="360">
        <v>2080102</v>
      </c>
      <c r="B188" s="363" t="s">
        <v>146</v>
      </c>
      <c r="C188" s="358">
        <v>67</v>
      </c>
    </row>
    <row r="189" s="327" customFormat="1" ht="27" customHeight="1" spans="1:3">
      <c r="A189" s="360">
        <v>2080105</v>
      </c>
      <c r="B189" s="363" t="s">
        <v>266</v>
      </c>
      <c r="C189" s="358">
        <v>22</v>
      </c>
    </row>
    <row r="190" s="327" customFormat="1" ht="27" customHeight="1" spans="1:3">
      <c r="A190" s="360">
        <v>2080106</v>
      </c>
      <c r="B190" s="363" t="s">
        <v>267</v>
      </c>
      <c r="C190" s="358">
        <v>45</v>
      </c>
    </row>
    <row r="191" s="327" customFormat="1" ht="27" customHeight="1" spans="1:3">
      <c r="A191" s="360">
        <v>2080107</v>
      </c>
      <c r="B191" s="363" t="s">
        <v>268</v>
      </c>
      <c r="C191" s="358">
        <v>58</v>
      </c>
    </row>
    <row r="192" s="327" customFormat="1" ht="27" customHeight="1" spans="1:3">
      <c r="A192" s="360">
        <v>2080109</v>
      </c>
      <c r="B192" s="363" t="s">
        <v>269</v>
      </c>
      <c r="C192" s="365">
        <v>10</v>
      </c>
    </row>
    <row r="193" s="326" customFormat="1" ht="27" customHeight="1" spans="1:3">
      <c r="A193" s="360">
        <v>2080112</v>
      </c>
      <c r="B193" s="363" t="s">
        <v>270</v>
      </c>
      <c r="C193" s="358">
        <v>10</v>
      </c>
    </row>
    <row r="194" s="327" customFormat="1" ht="27" customHeight="1" spans="1:3">
      <c r="A194" s="360">
        <v>2080116</v>
      </c>
      <c r="B194" s="363" t="s">
        <v>271</v>
      </c>
      <c r="C194" s="365">
        <v>10</v>
      </c>
    </row>
    <row r="195" s="327" customFormat="1" ht="27" customHeight="1" spans="1:3">
      <c r="A195" s="360">
        <v>2080199</v>
      </c>
      <c r="B195" s="363" t="s">
        <v>272</v>
      </c>
      <c r="C195" s="358">
        <v>165</v>
      </c>
    </row>
    <row r="196" s="327" customFormat="1" ht="27" customHeight="1" spans="1:3">
      <c r="A196" s="356">
        <v>20802</v>
      </c>
      <c r="B196" s="364" t="s">
        <v>273</v>
      </c>
      <c r="C196" s="358">
        <f>C197+C200+C198+C199</f>
        <v>1256</v>
      </c>
    </row>
    <row r="197" s="326" customFormat="1" ht="27" customHeight="1" spans="1:3">
      <c r="A197" s="360">
        <v>2080201</v>
      </c>
      <c r="B197" s="363" t="s">
        <v>145</v>
      </c>
      <c r="C197" s="358">
        <v>572</v>
      </c>
    </row>
    <row r="198" s="346" customFormat="1" ht="27" customHeight="1" spans="1:3">
      <c r="A198" s="360">
        <v>2080206</v>
      </c>
      <c r="B198" s="363" t="s">
        <v>274</v>
      </c>
      <c r="C198" s="365">
        <v>200</v>
      </c>
    </row>
    <row r="199" s="346" customFormat="1" ht="27" customHeight="1" spans="1:3">
      <c r="A199" s="360">
        <v>2080207</v>
      </c>
      <c r="B199" s="363" t="s">
        <v>275</v>
      </c>
      <c r="C199" s="365">
        <v>202</v>
      </c>
    </row>
    <row r="200" s="327" customFormat="1" ht="27" customHeight="1" spans="1:3">
      <c r="A200" s="360">
        <v>2080299</v>
      </c>
      <c r="B200" s="363" t="s">
        <v>276</v>
      </c>
      <c r="C200" s="358">
        <v>282</v>
      </c>
    </row>
    <row r="201" s="327" customFormat="1" ht="27" customHeight="1" spans="1:3">
      <c r="A201" s="356">
        <v>20805</v>
      </c>
      <c r="B201" s="364" t="s">
        <v>277</v>
      </c>
      <c r="C201" s="358">
        <f>C202+C203+C204+C205+C206+C207</f>
        <v>49405</v>
      </c>
    </row>
    <row r="202" s="327" customFormat="1" ht="27" customHeight="1" spans="1:3">
      <c r="A202" s="360">
        <v>2080501</v>
      </c>
      <c r="B202" s="363" t="s">
        <v>278</v>
      </c>
      <c r="C202" s="358">
        <v>1820</v>
      </c>
    </row>
    <row r="203" s="327" customFormat="1" ht="27" customHeight="1" spans="1:3">
      <c r="A203" s="360">
        <v>2080502</v>
      </c>
      <c r="B203" s="363" t="s">
        <v>279</v>
      </c>
      <c r="C203" s="358">
        <v>519</v>
      </c>
    </row>
    <row r="204" s="327" customFormat="1" ht="27" customHeight="1" spans="1:3">
      <c r="A204" s="360">
        <v>2080505</v>
      </c>
      <c r="B204" s="363" t="s">
        <v>280</v>
      </c>
      <c r="C204" s="358">
        <v>9531</v>
      </c>
    </row>
    <row r="205" s="326" customFormat="1" ht="27" customHeight="1" spans="1:3">
      <c r="A205" s="360">
        <v>2080506</v>
      </c>
      <c r="B205" s="363" t="s">
        <v>281</v>
      </c>
      <c r="C205" s="365">
        <v>4592</v>
      </c>
    </row>
    <row r="206" s="327" customFormat="1" ht="27" customHeight="1" spans="1:3">
      <c r="A206" s="360">
        <v>2080507</v>
      </c>
      <c r="B206" s="363" t="s">
        <v>282</v>
      </c>
      <c r="C206" s="358">
        <v>32863</v>
      </c>
    </row>
    <row r="207" s="326" customFormat="1" ht="27" customHeight="1" spans="1:3">
      <c r="A207" s="360">
        <v>2080599</v>
      </c>
      <c r="B207" s="363" t="s">
        <v>283</v>
      </c>
      <c r="C207" s="358">
        <v>80</v>
      </c>
    </row>
    <row r="208" s="327" customFormat="1" ht="27" customHeight="1" spans="1:3">
      <c r="A208" s="356">
        <v>20807</v>
      </c>
      <c r="B208" s="364" t="s">
        <v>284</v>
      </c>
      <c r="C208" s="358">
        <f>C209</f>
        <v>100</v>
      </c>
    </row>
    <row r="209" s="326" customFormat="1" ht="27" customHeight="1" spans="1:3">
      <c r="A209" s="360">
        <v>2080799</v>
      </c>
      <c r="B209" s="363" t="s">
        <v>285</v>
      </c>
      <c r="C209" s="365">
        <v>100</v>
      </c>
    </row>
    <row r="210" s="327" customFormat="1" ht="27" customHeight="1" spans="1:3">
      <c r="A210" s="356">
        <v>20808</v>
      </c>
      <c r="B210" s="364" t="s">
        <v>286</v>
      </c>
      <c r="C210" s="358">
        <f>C211+C212+C213+C214</f>
        <v>2990</v>
      </c>
    </row>
    <row r="211" s="327" customFormat="1" ht="27" customHeight="1" spans="1:3">
      <c r="A211" s="360">
        <v>2080801</v>
      </c>
      <c r="B211" s="363" t="s">
        <v>287</v>
      </c>
      <c r="C211" s="358">
        <v>17</v>
      </c>
    </row>
    <row r="212" s="327" customFormat="1" ht="27" customHeight="1" spans="1:3">
      <c r="A212" s="360">
        <v>2080803</v>
      </c>
      <c r="B212" s="363" t="s">
        <v>288</v>
      </c>
      <c r="C212" s="365">
        <v>20</v>
      </c>
    </row>
    <row r="213" s="326" customFormat="1" ht="27" customHeight="1" spans="1:3">
      <c r="A213" s="360">
        <v>2080805</v>
      </c>
      <c r="B213" s="363" t="s">
        <v>289</v>
      </c>
      <c r="C213" s="358">
        <v>553</v>
      </c>
    </row>
    <row r="214" s="327" customFormat="1" ht="27" customHeight="1" spans="1:3">
      <c r="A214" s="360">
        <v>2080899</v>
      </c>
      <c r="B214" s="363" t="s">
        <v>290</v>
      </c>
      <c r="C214" s="358">
        <v>2400</v>
      </c>
    </row>
    <row r="215" s="327" customFormat="1" ht="27" customHeight="1" spans="1:3">
      <c r="A215" s="356">
        <v>20809</v>
      </c>
      <c r="B215" s="364" t="s">
        <v>291</v>
      </c>
      <c r="C215" s="358">
        <f>C216</f>
        <v>80</v>
      </c>
    </row>
    <row r="216" s="327" customFormat="1" ht="27" customHeight="1" spans="1:3">
      <c r="A216" s="360">
        <v>2080901</v>
      </c>
      <c r="B216" s="363" t="s">
        <v>292</v>
      </c>
      <c r="C216" s="365">
        <v>80</v>
      </c>
    </row>
    <row r="217" s="327" customFormat="1" ht="27" customHeight="1" spans="1:3">
      <c r="A217" s="360">
        <v>2080905</v>
      </c>
      <c r="B217" s="363" t="s">
        <v>293</v>
      </c>
      <c r="C217" s="365">
        <v>20</v>
      </c>
    </row>
    <row r="218" s="327" customFormat="1" ht="27" customHeight="1" spans="1:3">
      <c r="A218" s="356">
        <v>20810</v>
      </c>
      <c r="B218" s="364" t="s">
        <v>294</v>
      </c>
      <c r="C218" s="358">
        <f>C219+C220+C221</f>
        <v>130</v>
      </c>
    </row>
    <row r="219" s="327" customFormat="1" ht="27" customHeight="1" spans="1:3">
      <c r="A219" s="360">
        <v>2081001</v>
      </c>
      <c r="B219" s="363" t="s">
        <v>295</v>
      </c>
      <c r="C219" s="358">
        <v>30</v>
      </c>
    </row>
    <row r="220" s="326" customFormat="1" ht="27" customHeight="1" spans="1:3">
      <c r="A220" s="360">
        <v>2081002</v>
      </c>
      <c r="B220" s="363" t="s">
        <v>296</v>
      </c>
      <c r="C220" s="365">
        <v>50</v>
      </c>
    </row>
    <row r="221" s="327" customFormat="1" ht="27" customHeight="1" spans="1:3">
      <c r="A221" s="360">
        <v>2081006</v>
      </c>
      <c r="B221" s="363" t="s">
        <v>297</v>
      </c>
      <c r="C221" s="365">
        <v>50</v>
      </c>
    </row>
    <row r="222" s="327" customFormat="1" ht="27" customHeight="1" spans="1:3">
      <c r="A222" s="356">
        <v>20811</v>
      </c>
      <c r="B222" s="364" t="s">
        <v>298</v>
      </c>
      <c r="C222" s="358">
        <f>C223+C224+C225+C226+C227</f>
        <v>2059</v>
      </c>
    </row>
    <row r="223" s="326" customFormat="1" ht="27" customHeight="1" spans="1:3">
      <c r="A223" s="360">
        <v>2081101</v>
      </c>
      <c r="B223" s="363" t="s">
        <v>145</v>
      </c>
      <c r="C223" s="358">
        <v>204</v>
      </c>
    </row>
    <row r="224" s="327" customFormat="1" ht="27" customHeight="1" spans="1:3">
      <c r="A224" s="360">
        <v>2081104</v>
      </c>
      <c r="B224" s="363" t="s">
        <v>299</v>
      </c>
      <c r="C224" s="358">
        <v>3</v>
      </c>
    </row>
    <row r="225" s="327" customFormat="1" ht="27" customHeight="1" spans="1:3">
      <c r="A225" s="360">
        <v>2081105</v>
      </c>
      <c r="B225" s="363" t="s">
        <v>300</v>
      </c>
      <c r="C225" s="358">
        <v>25</v>
      </c>
    </row>
    <row r="226" s="326" customFormat="1" ht="27" customHeight="1" spans="1:3">
      <c r="A226" s="360">
        <v>2081107</v>
      </c>
      <c r="B226" s="363" t="s">
        <v>301</v>
      </c>
      <c r="C226" s="358">
        <v>1758</v>
      </c>
    </row>
    <row r="227" s="327" customFormat="1" ht="27" customHeight="1" spans="1:3">
      <c r="A227" s="360">
        <v>2081199</v>
      </c>
      <c r="B227" s="363" t="s">
        <v>302</v>
      </c>
      <c r="C227" s="358">
        <v>69</v>
      </c>
    </row>
    <row r="228" s="327" customFormat="1" ht="27" customHeight="1" spans="1:3">
      <c r="A228" s="356">
        <v>20816</v>
      </c>
      <c r="B228" s="364" t="s">
        <v>303</v>
      </c>
      <c r="C228" s="358">
        <f>C229+C230</f>
        <v>72</v>
      </c>
    </row>
    <row r="229" s="326" customFormat="1" ht="27" customHeight="1" spans="1:3">
      <c r="A229" s="360">
        <v>2081601</v>
      </c>
      <c r="B229" s="363" t="s">
        <v>145</v>
      </c>
      <c r="C229" s="358">
        <v>67</v>
      </c>
    </row>
    <row r="230" s="327" customFormat="1" ht="27" customHeight="1" spans="1:3">
      <c r="A230" s="360">
        <v>2081699</v>
      </c>
      <c r="B230" s="363" t="s">
        <v>304</v>
      </c>
      <c r="C230" s="358">
        <v>5</v>
      </c>
    </row>
    <row r="231" s="326" customFormat="1" ht="27" customHeight="1" spans="1:3">
      <c r="A231" s="356">
        <v>20819</v>
      </c>
      <c r="B231" s="364" t="s">
        <v>305</v>
      </c>
      <c r="C231" s="358">
        <f>C232</f>
        <v>826</v>
      </c>
    </row>
    <row r="232" s="326" customFormat="1" ht="27" customHeight="1" spans="1:3">
      <c r="A232" s="360">
        <v>2081902</v>
      </c>
      <c r="B232" s="363" t="s">
        <v>306</v>
      </c>
      <c r="C232" s="358">
        <v>826</v>
      </c>
    </row>
    <row r="233" s="327" customFormat="1" ht="27" customHeight="1" spans="1:3">
      <c r="A233" s="356">
        <v>20820</v>
      </c>
      <c r="B233" s="364" t="s">
        <v>307</v>
      </c>
      <c r="C233" s="358">
        <f>C234</f>
        <v>80</v>
      </c>
    </row>
    <row r="234" s="327" customFormat="1" ht="27" customHeight="1" spans="1:3">
      <c r="A234" s="360">
        <v>2082001</v>
      </c>
      <c r="B234" s="363" t="s">
        <v>308</v>
      </c>
      <c r="C234" s="358">
        <v>80</v>
      </c>
    </row>
    <row r="235" s="327" customFormat="1" ht="27" customHeight="1" spans="1:3">
      <c r="A235" s="356">
        <v>20821</v>
      </c>
      <c r="B235" s="364" t="s">
        <v>309</v>
      </c>
      <c r="C235" s="358">
        <f>C236</f>
        <v>1449</v>
      </c>
    </row>
    <row r="236" s="326" customFormat="1" ht="27" customHeight="1" spans="1:3">
      <c r="A236" s="360">
        <v>2082102</v>
      </c>
      <c r="B236" s="363" t="s">
        <v>310</v>
      </c>
      <c r="C236" s="358">
        <v>1449</v>
      </c>
    </row>
    <row r="237" s="346" customFormat="1" ht="27" customHeight="1" spans="1:3">
      <c r="A237" s="356">
        <v>20825</v>
      </c>
      <c r="B237" s="364" t="s">
        <v>311</v>
      </c>
      <c r="C237" s="358">
        <f>C239+C238</f>
        <v>6914</v>
      </c>
    </row>
    <row r="238" s="346" customFormat="1" ht="27" customHeight="1" spans="1:3">
      <c r="A238" s="360">
        <v>2082501</v>
      </c>
      <c r="B238" s="363" t="s">
        <v>312</v>
      </c>
      <c r="C238" s="365">
        <v>908</v>
      </c>
    </row>
    <row r="239" s="346" customFormat="1" ht="27" customHeight="1" spans="1:3">
      <c r="A239" s="360">
        <v>2082502</v>
      </c>
      <c r="B239" s="363" t="s">
        <v>313</v>
      </c>
      <c r="C239" s="365">
        <f>6+6000</f>
        <v>6006</v>
      </c>
    </row>
    <row r="240" s="327" customFormat="1" ht="27" customHeight="1" spans="1:3">
      <c r="A240" s="356">
        <v>20826</v>
      </c>
      <c r="B240" s="364" t="s">
        <v>314</v>
      </c>
      <c r="C240" s="358">
        <f>C241</f>
        <v>3063</v>
      </c>
    </row>
    <row r="241" s="326" customFormat="1" ht="27" customHeight="1" spans="1:3">
      <c r="A241" s="360">
        <v>2082602</v>
      </c>
      <c r="B241" s="363" t="s">
        <v>315</v>
      </c>
      <c r="C241" s="358">
        <v>3063</v>
      </c>
    </row>
    <row r="242" s="327" customFormat="1" ht="27" customHeight="1" spans="1:3">
      <c r="A242" s="356">
        <v>20828</v>
      </c>
      <c r="B242" s="364" t="s">
        <v>316</v>
      </c>
      <c r="C242" s="358">
        <f>C243+C244</f>
        <v>778</v>
      </c>
    </row>
    <row r="243" s="327" customFormat="1" ht="27" customHeight="1" spans="1:3">
      <c r="A243" s="360">
        <v>2082801</v>
      </c>
      <c r="B243" s="363" t="s">
        <v>145</v>
      </c>
      <c r="C243" s="358">
        <v>458</v>
      </c>
    </row>
    <row r="244" s="326" customFormat="1" ht="27" customHeight="1" spans="1:3">
      <c r="A244" s="360">
        <v>2082802</v>
      </c>
      <c r="B244" s="363" t="s">
        <v>146</v>
      </c>
      <c r="C244" s="358">
        <v>320</v>
      </c>
    </row>
    <row r="245" s="327" customFormat="1" ht="27" customHeight="1" spans="1:3">
      <c r="A245" s="356">
        <v>20899</v>
      </c>
      <c r="B245" s="364" t="s">
        <v>317</v>
      </c>
      <c r="C245" s="358">
        <f>C246</f>
        <v>22389</v>
      </c>
    </row>
    <row r="246" s="327" customFormat="1" ht="27" customHeight="1" spans="1:3">
      <c r="A246" s="360">
        <v>2089999</v>
      </c>
      <c r="B246" s="363" t="s">
        <v>317</v>
      </c>
      <c r="C246" s="365">
        <f>2389+20000</f>
        <v>22389</v>
      </c>
    </row>
    <row r="247" s="327" customFormat="1" ht="27" customHeight="1" spans="1:3">
      <c r="A247" s="356">
        <v>210</v>
      </c>
      <c r="B247" s="364" t="s">
        <v>318</v>
      </c>
      <c r="C247" s="366">
        <f>C248+C251+C256+C260+C268+C270+C274+C277+C281+C284+C286+C290</f>
        <v>36086</v>
      </c>
    </row>
    <row r="248" s="326" customFormat="1" ht="27" customHeight="1" spans="1:3">
      <c r="A248" s="356">
        <v>21001</v>
      </c>
      <c r="B248" s="364" t="s">
        <v>319</v>
      </c>
      <c r="C248" s="358">
        <f>C249+C250</f>
        <v>636</v>
      </c>
    </row>
    <row r="249" s="327" customFormat="1" ht="27" customHeight="1" spans="1:3">
      <c r="A249" s="360">
        <v>2100101</v>
      </c>
      <c r="B249" s="363" t="s">
        <v>145</v>
      </c>
      <c r="C249" s="358">
        <v>620</v>
      </c>
    </row>
    <row r="250" s="326" customFormat="1" ht="27" customHeight="1" spans="1:3">
      <c r="A250" s="360">
        <v>2100199</v>
      </c>
      <c r="B250" s="363" t="s">
        <v>320</v>
      </c>
      <c r="C250" s="358">
        <v>16</v>
      </c>
    </row>
    <row r="251" s="327" customFormat="1" ht="27" customHeight="1" spans="1:3">
      <c r="A251" s="356">
        <v>21002</v>
      </c>
      <c r="B251" s="364" t="s">
        <v>321</v>
      </c>
      <c r="C251" s="358">
        <f>C252+C253+C255+C254</f>
        <v>1650</v>
      </c>
    </row>
    <row r="252" s="327" customFormat="1" ht="27" customHeight="1" spans="1:3">
      <c r="A252" s="360">
        <v>2100201</v>
      </c>
      <c r="B252" s="363" t="s">
        <v>322</v>
      </c>
      <c r="C252" s="358">
        <v>235</v>
      </c>
    </row>
    <row r="253" s="327" customFormat="1" ht="27" customHeight="1" spans="1:3">
      <c r="A253" s="360">
        <v>2100202</v>
      </c>
      <c r="B253" s="363" t="s">
        <v>323</v>
      </c>
      <c r="C253" s="358">
        <v>240</v>
      </c>
    </row>
    <row r="254" s="327" customFormat="1" ht="27" customHeight="1" spans="1:3">
      <c r="A254" s="360">
        <v>2100208</v>
      </c>
      <c r="B254" s="363" t="s">
        <v>324</v>
      </c>
      <c r="C254" s="365">
        <v>175</v>
      </c>
    </row>
    <row r="255" s="327" customFormat="1" ht="27" customHeight="1" spans="1:3">
      <c r="A255" s="360">
        <v>2100299</v>
      </c>
      <c r="B255" s="363" t="s">
        <v>325</v>
      </c>
      <c r="C255" s="365">
        <v>1000</v>
      </c>
    </row>
    <row r="256" s="327" customFormat="1" ht="27" customHeight="1" spans="1:3">
      <c r="A256" s="356">
        <v>21003</v>
      </c>
      <c r="B256" s="364" t="s">
        <v>326</v>
      </c>
      <c r="C256" s="358">
        <f>C257+C258+C259</f>
        <v>7764</v>
      </c>
    </row>
    <row r="257" s="327" customFormat="1" ht="27" customHeight="1" spans="1:3">
      <c r="A257" s="360">
        <v>2100301</v>
      </c>
      <c r="B257" s="363" t="s">
        <v>327</v>
      </c>
      <c r="C257" s="365">
        <v>900</v>
      </c>
    </row>
    <row r="258" s="327" customFormat="1" ht="27" customHeight="1" spans="1:3">
      <c r="A258" s="360">
        <v>2100302</v>
      </c>
      <c r="B258" s="363" t="s">
        <v>328</v>
      </c>
      <c r="C258" s="358">
        <v>6596</v>
      </c>
    </row>
    <row r="259" s="326" customFormat="1" ht="27" customHeight="1" spans="1:3">
      <c r="A259" s="360">
        <v>2100399</v>
      </c>
      <c r="B259" s="363" t="s">
        <v>329</v>
      </c>
      <c r="C259" s="358">
        <v>268</v>
      </c>
    </row>
    <row r="260" s="327" customFormat="1" ht="27" customHeight="1" spans="1:3">
      <c r="A260" s="356">
        <v>21004</v>
      </c>
      <c r="B260" s="364" t="s">
        <v>330</v>
      </c>
      <c r="C260" s="358">
        <f>C261+C262+C263+C264+C265+C266+C267</f>
        <v>10446</v>
      </c>
    </row>
    <row r="261" s="327" customFormat="1" ht="27" customHeight="1" spans="1:3">
      <c r="A261" s="360">
        <v>2100401</v>
      </c>
      <c r="B261" s="363" t="s">
        <v>331</v>
      </c>
      <c r="C261" s="358">
        <v>882</v>
      </c>
    </row>
    <row r="262" s="326" customFormat="1" ht="27" customHeight="1" spans="1:3">
      <c r="A262" s="360">
        <v>2100402</v>
      </c>
      <c r="B262" s="363" t="s">
        <v>332</v>
      </c>
      <c r="C262" s="358">
        <v>271</v>
      </c>
    </row>
    <row r="263" s="327" customFormat="1" ht="27" customHeight="1" spans="1:3">
      <c r="A263" s="360">
        <v>2100403</v>
      </c>
      <c r="B263" s="363" t="s">
        <v>333</v>
      </c>
      <c r="C263" s="358">
        <v>926</v>
      </c>
    </row>
    <row r="264" s="327" customFormat="1" ht="27" customHeight="1" spans="1:3">
      <c r="A264" s="360">
        <v>2100408</v>
      </c>
      <c r="B264" s="363" t="s">
        <v>334</v>
      </c>
      <c r="C264" s="365">
        <v>7867</v>
      </c>
    </row>
    <row r="265" s="327" customFormat="1" ht="27" customHeight="1" spans="1:3">
      <c r="A265" s="360">
        <v>2100409</v>
      </c>
      <c r="B265" s="363" t="s">
        <v>335</v>
      </c>
      <c r="C265" s="365">
        <v>200</v>
      </c>
    </row>
    <row r="266" s="326" customFormat="1" ht="27" customHeight="1" spans="1:3">
      <c r="A266" s="360">
        <v>2100410</v>
      </c>
      <c r="B266" s="363" t="s">
        <v>336</v>
      </c>
      <c r="C266" s="365">
        <v>200</v>
      </c>
    </row>
    <row r="267" s="327" customFormat="1" ht="27" customHeight="1" spans="1:3">
      <c r="A267" s="360">
        <v>2100499</v>
      </c>
      <c r="B267" s="363" t="s">
        <v>337</v>
      </c>
      <c r="C267" s="365">
        <v>100</v>
      </c>
    </row>
    <row r="268" s="327" customFormat="1" ht="27" customHeight="1" spans="1:3">
      <c r="A268" s="356">
        <v>21006</v>
      </c>
      <c r="B268" s="364" t="s">
        <v>338</v>
      </c>
      <c r="C268" s="358">
        <f>C269</f>
        <v>200</v>
      </c>
    </row>
    <row r="269" s="326" customFormat="1" ht="27" customHeight="1" spans="1:3">
      <c r="A269" s="360">
        <v>2100601</v>
      </c>
      <c r="B269" s="363" t="s">
        <v>339</v>
      </c>
      <c r="C269" s="365">
        <v>200</v>
      </c>
    </row>
    <row r="270" s="327" customFormat="1" ht="27" customHeight="1" spans="1:3">
      <c r="A270" s="356">
        <v>21007</v>
      </c>
      <c r="B270" s="364" t="s">
        <v>340</v>
      </c>
      <c r="C270" s="358">
        <f>C271+C272+C273</f>
        <v>90</v>
      </c>
    </row>
    <row r="271" s="327" customFormat="1" ht="27" customHeight="1" spans="1:3">
      <c r="A271" s="360">
        <v>2100716</v>
      </c>
      <c r="B271" s="363" t="s">
        <v>341</v>
      </c>
      <c r="C271" s="358">
        <v>67</v>
      </c>
    </row>
    <row r="272" s="326" customFormat="1" ht="27" customHeight="1" spans="1:3">
      <c r="A272" s="360">
        <v>2100717</v>
      </c>
      <c r="B272" s="363" t="s">
        <v>342</v>
      </c>
      <c r="C272" s="358">
        <v>10</v>
      </c>
    </row>
    <row r="273" s="327" customFormat="1" ht="27" customHeight="1" spans="1:3">
      <c r="A273" s="360">
        <v>2100799</v>
      </c>
      <c r="B273" s="363" t="s">
        <v>343</v>
      </c>
      <c r="C273" s="358">
        <v>13</v>
      </c>
    </row>
    <row r="274" s="327" customFormat="1" ht="27" customHeight="1" spans="1:3">
      <c r="A274" s="356">
        <v>21011</v>
      </c>
      <c r="B274" s="364" t="s">
        <v>344</v>
      </c>
      <c r="C274" s="358">
        <f>C275+C276</f>
        <v>5038</v>
      </c>
    </row>
    <row r="275" s="326" customFormat="1" ht="27" customHeight="1" spans="1:3">
      <c r="A275" s="360">
        <v>2101101</v>
      </c>
      <c r="B275" s="363" t="s">
        <v>345</v>
      </c>
      <c r="C275" s="358">
        <v>4298</v>
      </c>
    </row>
    <row r="276" s="327" customFormat="1" ht="27" customHeight="1" spans="1:3">
      <c r="A276" s="360">
        <v>2101102</v>
      </c>
      <c r="B276" s="363" t="s">
        <v>346</v>
      </c>
      <c r="C276" s="358">
        <v>740</v>
      </c>
    </row>
    <row r="277" s="326" customFormat="1" ht="27" customHeight="1" spans="1:3">
      <c r="A277" s="356">
        <v>21012</v>
      </c>
      <c r="B277" s="364" t="s">
        <v>347</v>
      </c>
      <c r="C277" s="358">
        <f>C278+C279+C280</f>
        <v>5150</v>
      </c>
    </row>
    <row r="278" s="327" customFormat="1" ht="27" customHeight="1" spans="1:3">
      <c r="A278" s="360">
        <v>2101201</v>
      </c>
      <c r="B278" s="363" t="s">
        <v>348</v>
      </c>
      <c r="C278" s="365">
        <v>377</v>
      </c>
    </row>
    <row r="279" s="327" customFormat="1" ht="27" customHeight="1" spans="1:3">
      <c r="A279" s="360">
        <v>2101202</v>
      </c>
      <c r="B279" s="363" t="s">
        <v>349</v>
      </c>
      <c r="C279" s="365">
        <v>4600</v>
      </c>
    </row>
    <row r="280" s="327" customFormat="1" ht="27" customHeight="1" spans="1:3">
      <c r="A280" s="360">
        <v>2101299</v>
      </c>
      <c r="B280" s="363" t="s">
        <v>350</v>
      </c>
      <c r="C280" s="365">
        <v>173</v>
      </c>
    </row>
    <row r="281" s="327" customFormat="1" ht="27" customHeight="1" spans="1:3">
      <c r="A281" s="356">
        <v>21013</v>
      </c>
      <c r="B281" s="364" t="s">
        <v>351</v>
      </c>
      <c r="C281" s="358">
        <f>C282+C283</f>
        <v>3910</v>
      </c>
    </row>
    <row r="282" s="326" customFormat="1" ht="27" customHeight="1" spans="1:3">
      <c r="A282" s="360">
        <v>2101301</v>
      </c>
      <c r="B282" s="363" t="s">
        <v>352</v>
      </c>
      <c r="C282" s="365">
        <v>3800</v>
      </c>
    </row>
    <row r="283" s="326" customFormat="1" ht="27" customHeight="1" spans="1:3">
      <c r="A283" s="360">
        <v>2101399</v>
      </c>
      <c r="B283" s="363" t="s">
        <v>353</v>
      </c>
      <c r="C283" s="365">
        <v>110</v>
      </c>
    </row>
    <row r="284" s="326" customFormat="1" ht="27" customHeight="1" spans="1:3">
      <c r="A284" s="356">
        <v>21014</v>
      </c>
      <c r="B284" s="364" t="s">
        <v>354</v>
      </c>
      <c r="C284" s="358">
        <f>C285</f>
        <v>373</v>
      </c>
    </row>
    <row r="285" s="326" customFormat="1" ht="27" customHeight="1" spans="1:3">
      <c r="A285" s="360">
        <v>2101401</v>
      </c>
      <c r="B285" s="363" t="s">
        <v>355</v>
      </c>
      <c r="C285" s="365">
        <v>373</v>
      </c>
    </row>
    <row r="286" s="327" customFormat="1" ht="27" customHeight="1" spans="1:3">
      <c r="A286" s="356">
        <v>21015</v>
      </c>
      <c r="B286" s="364" t="s">
        <v>356</v>
      </c>
      <c r="C286" s="358">
        <f>C287+C288+C289</f>
        <v>802</v>
      </c>
    </row>
    <row r="287" s="327" customFormat="1" ht="27" customHeight="1" spans="1:3">
      <c r="A287" s="360">
        <v>2101501</v>
      </c>
      <c r="B287" s="363" t="s">
        <v>145</v>
      </c>
      <c r="C287" s="358">
        <v>579</v>
      </c>
    </row>
    <row r="288" s="347" customFormat="1" ht="27" customHeight="1" spans="1:3">
      <c r="A288" s="360">
        <v>2101502</v>
      </c>
      <c r="B288" s="363" t="s">
        <v>146</v>
      </c>
      <c r="C288" s="358">
        <v>50</v>
      </c>
    </row>
    <row r="289" s="326" customFormat="1" ht="27" customHeight="1" spans="1:3">
      <c r="A289" s="360">
        <v>2101599</v>
      </c>
      <c r="B289" s="363" t="s">
        <v>357</v>
      </c>
      <c r="C289" s="358">
        <v>173</v>
      </c>
    </row>
    <row r="290" s="327" customFormat="1" ht="27" customHeight="1" spans="1:3">
      <c r="A290" s="356">
        <v>21099</v>
      </c>
      <c r="B290" s="364" t="s">
        <v>358</v>
      </c>
      <c r="C290" s="358">
        <f>C291</f>
        <v>27</v>
      </c>
    </row>
    <row r="291" s="327" customFormat="1" ht="27" customHeight="1" spans="1:3">
      <c r="A291" s="360">
        <v>2109999</v>
      </c>
      <c r="B291" s="363" t="s">
        <v>358</v>
      </c>
      <c r="C291" s="358">
        <v>27</v>
      </c>
    </row>
    <row r="292" s="326" customFormat="1" ht="27" customHeight="1" spans="1:3">
      <c r="A292" s="356">
        <v>211</v>
      </c>
      <c r="B292" s="364" t="s">
        <v>359</v>
      </c>
      <c r="C292" s="358">
        <f>C293+C296+C298+C305+C307+C309</f>
        <v>549</v>
      </c>
    </row>
    <row r="293" s="326" customFormat="1" ht="27" customHeight="1" spans="1:3">
      <c r="A293" s="356">
        <v>21101</v>
      </c>
      <c r="B293" s="364" t="s">
        <v>360</v>
      </c>
      <c r="C293" s="358">
        <f>C294+C295</f>
        <v>62</v>
      </c>
    </row>
    <row r="294" s="327" customFormat="1" ht="27" customHeight="1" spans="1:3">
      <c r="A294" s="360">
        <v>2110101</v>
      </c>
      <c r="B294" s="363" t="s">
        <v>145</v>
      </c>
      <c r="C294" s="365">
        <v>50</v>
      </c>
    </row>
    <row r="295" s="327" customFormat="1" ht="27" customHeight="1" spans="1:3">
      <c r="A295" s="360">
        <v>2110199</v>
      </c>
      <c r="B295" s="363" t="s">
        <v>361</v>
      </c>
      <c r="C295" s="358">
        <v>12</v>
      </c>
    </row>
    <row r="296" s="327" customFormat="1" ht="27" customHeight="1" spans="1:3">
      <c r="A296" s="356">
        <v>21102</v>
      </c>
      <c r="B296" s="364" t="s">
        <v>362</v>
      </c>
      <c r="C296" s="358">
        <f>C297</f>
        <v>10</v>
      </c>
    </row>
    <row r="297" s="327" customFormat="1" ht="27" customHeight="1" spans="1:3">
      <c r="A297" s="360">
        <v>2110299</v>
      </c>
      <c r="B297" s="363" t="s">
        <v>363</v>
      </c>
      <c r="C297" s="365">
        <v>10</v>
      </c>
    </row>
    <row r="298" s="326" customFormat="1" ht="27" customHeight="1" spans="1:3">
      <c r="A298" s="356">
        <v>21103</v>
      </c>
      <c r="B298" s="364" t="s">
        <v>364</v>
      </c>
      <c r="C298" s="358">
        <f>C300+C304</f>
        <v>80</v>
      </c>
    </row>
    <row r="299" s="346" customFormat="1" ht="27" customHeight="1" spans="1:3">
      <c r="A299" s="360">
        <v>2110301</v>
      </c>
      <c r="B299" s="363" t="s">
        <v>365</v>
      </c>
      <c r="C299" s="365">
        <v>30</v>
      </c>
    </row>
    <row r="300" s="327" customFormat="1" ht="27" customHeight="1" spans="1:3">
      <c r="A300" s="360">
        <v>2110302</v>
      </c>
      <c r="B300" s="363" t="s">
        <v>366</v>
      </c>
      <c r="C300" s="365">
        <v>30</v>
      </c>
    </row>
    <row r="301" s="327" customFormat="1" ht="27" customHeight="1" spans="1:3">
      <c r="A301" s="360">
        <v>2110304</v>
      </c>
      <c r="B301" s="363" t="s">
        <v>367</v>
      </c>
      <c r="C301" s="365">
        <v>20</v>
      </c>
    </row>
    <row r="302" s="327" customFormat="1" ht="27" customHeight="1" spans="1:3">
      <c r="A302" s="360">
        <v>2110305</v>
      </c>
      <c r="B302" s="363" t="s">
        <v>368</v>
      </c>
      <c r="C302" s="365">
        <v>20</v>
      </c>
    </row>
    <row r="303" s="327" customFormat="1" ht="27" customHeight="1" spans="1:3">
      <c r="A303" s="360">
        <v>2110307</v>
      </c>
      <c r="B303" s="363" t="s">
        <v>369</v>
      </c>
      <c r="C303" s="365">
        <v>50</v>
      </c>
    </row>
    <row r="304" s="327" customFormat="1" ht="27" customHeight="1" spans="1:3">
      <c r="A304" s="360">
        <v>2110399</v>
      </c>
      <c r="B304" s="363" t="s">
        <v>370</v>
      </c>
      <c r="C304" s="365">
        <v>50</v>
      </c>
    </row>
    <row r="305" s="347" customFormat="1" ht="27" customHeight="1" spans="1:3">
      <c r="A305" s="356">
        <v>21104</v>
      </c>
      <c r="B305" s="364" t="s">
        <v>371</v>
      </c>
      <c r="C305" s="358">
        <f>C306</f>
        <v>15</v>
      </c>
    </row>
    <row r="306" s="347" customFormat="1" ht="27" customHeight="1" spans="1:3">
      <c r="A306" s="360">
        <v>2110401</v>
      </c>
      <c r="B306" s="363" t="s">
        <v>372</v>
      </c>
      <c r="C306" s="358">
        <v>15</v>
      </c>
    </row>
    <row r="307" s="347" customFormat="1" ht="27" customHeight="1" spans="1:3">
      <c r="A307" s="356">
        <v>21112</v>
      </c>
      <c r="B307" s="364" t="s">
        <v>373</v>
      </c>
      <c r="C307" s="358">
        <f>C308</f>
        <v>20</v>
      </c>
    </row>
    <row r="308" s="347" customFormat="1" ht="27" customHeight="1" spans="1:3">
      <c r="A308" s="360">
        <v>2111201</v>
      </c>
      <c r="B308" s="363" t="s">
        <v>374</v>
      </c>
      <c r="C308" s="365">
        <v>20</v>
      </c>
    </row>
    <row r="309" s="326" customFormat="1" ht="27" customHeight="1" spans="1:3">
      <c r="A309" s="356">
        <v>21199</v>
      </c>
      <c r="B309" s="364" t="s">
        <v>375</v>
      </c>
      <c r="C309" s="358">
        <f>C310</f>
        <v>362</v>
      </c>
    </row>
    <row r="310" s="326" customFormat="1" ht="27" customHeight="1" spans="1:3">
      <c r="A310" s="360">
        <v>2119999</v>
      </c>
      <c r="B310" s="363" t="s">
        <v>375</v>
      </c>
      <c r="C310" s="365">
        <v>362</v>
      </c>
    </row>
    <row r="311" s="326" customFormat="1" ht="27" customHeight="1" spans="1:3">
      <c r="A311" s="356">
        <v>212</v>
      </c>
      <c r="B311" s="364" t="s">
        <v>376</v>
      </c>
      <c r="C311" s="358">
        <f>C312+C318+C320+C322</f>
        <v>12039</v>
      </c>
    </row>
    <row r="312" s="326" customFormat="1" ht="27" customHeight="1" spans="1:3">
      <c r="A312" s="356">
        <v>21201</v>
      </c>
      <c r="B312" s="364" t="s">
        <v>377</v>
      </c>
      <c r="C312" s="358">
        <f>C313+C314+C315+C317+C316</f>
        <v>9767</v>
      </c>
    </row>
    <row r="313" s="326" customFormat="1" ht="27" customHeight="1" spans="1:3">
      <c r="A313" s="360">
        <v>2120101</v>
      </c>
      <c r="B313" s="363" t="s">
        <v>145</v>
      </c>
      <c r="C313" s="358">
        <v>3284</v>
      </c>
    </row>
    <row r="314" s="327" customFormat="1" ht="27" customHeight="1" spans="1:3">
      <c r="A314" s="360">
        <v>2120102</v>
      </c>
      <c r="B314" s="363" t="s">
        <v>146</v>
      </c>
      <c r="C314" s="358">
        <v>116</v>
      </c>
    </row>
    <row r="315" s="327" customFormat="1" ht="27" customHeight="1" spans="1:3">
      <c r="A315" s="360">
        <v>2120104</v>
      </c>
      <c r="B315" s="363" t="s">
        <v>378</v>
      </c>
      <c r="C315" s="358">
        <v>1189</v>
      </c>
    </row>
    <row r="316" s="327" customFormat="1" ht="27" customHeight="1" spans="1:3">
      <c r="A316" s="360">
        <v>2120105</v>
      </c>
      <c r="B316" s="363" t="s">
        <v>379</v>
      </c>
      <c r="C316" s="365">
        <v>23</v>
      </c>
    </row>
    <row r="317" s="327" customFormat="1" ht="27" customHeight="1" spans="1:3">
      <c r="A317" s="360">
        <v>2120199</v>
      </c>
      <c r="B317" s="363" t="s">
        <v>380</v>
      </c>
      <c r="C317" s="365">
        <f>2255+2900</f>
        <v>5155</v>
      </c>
    </row>
    <row r="318" s="327" customFormat="1" ht="27" customHeight="1" spans="1:3">
      <c r="A318" s="356">
        <v>21203</v>
      </c>
      <c r="B318" s="364" t="s">
        <v>381</v>
      </c>
      <c r="C318" s="358">
        <f>C319</f>
        <v>4</v>
      </c>
    </row>
    <row r="319" s="327" customFormat="1" ht="27" customHeight="1" spans="1:3">
      <c r="A319" s="360">
        <v>2120399</v>
      </c>
      <c r="B319" s="363" t="s">
        <v>382</v>
      </c>
      <c r="C319" s="358">
        <v>4</v>
      </c>
    </row>
    <row r="320" s="327" customFormat="1" ht="27" customHeight="1" spans="1:3">
      <c r="A320" s="356">
        <v>21205</v>
      </c>
      <c r="B320" s="364" t="s">
        <v>383</v>
      </c>
      <c r="C320" s="358">
        <f>C321</f>
        <v>1867</v>
      </c>
    </row>
    <row r="321" s="327" customFormat="1" ht="27" customHeight="1" spans="1:3">
      <c r="A321" s="360">
        <v>2120501</v>
      </c>
      <c r="B321" s="363" t="s">
        <v>383</v>
      </c>
      <c r="C321" s="358">
        <v>1867</v>
      </c>
    </row>
    <row r="322" s="327" customFormat="1" ht="27" customHeight="1" spans="1:3">
      <c r="A322" s="356">
        <v>21206</v>
      </c>
      <c r="B322" s="364" t="s">
        <v>384</v>
      </c>
      <c r="C322" s="358">
        <f>C323</f>
        <v>401</v>
      </c>
    </row>
    <row r="323" s="327" customFormat="1" ht="27" customHeight="1" spans="1:3">
      <c r="A323" s="360">
        <v>2120601</v>
      </c>
      <c r="B323" s="363" t="s">
        <v>384</v>
      </c>
      <c r="C323" s="358">
        <v>401</v>
      </c>
    </row>
    <row r="324" s="327" customFormat="1" ht="27" customHeight="1" spans="1:3">
      <c r="A324" s="356">
        <v>213</v>
      </c>
      <c r="B324" s="364" t="s">
        <v>385</v>
      </c>
      <c r="C324" s="358">
        <f>C325+C341+C354+C364+C368+C370</f>
        <v>69546</v>
      </c>
    </row>
    <row r="325" s="327" customFormat="1" ht="27" customHeight="1" spans="1:3">
      <c r="A325" s="356">
        <v>21301</v>
      </c>
      <c r="B325" s="364" t="s">
        <v>386</v>
      </c>
      <c r="C325" s="358">
        <f>C326+C327+C328+C330+C331+C332+C333+C334+C335+C336+C337+C338+C339+C340</f>
        <v>37398</v>
      </c>
    </row>
    <row r="326" s="327" customFormat="1" ht="27" customHeight="1" spans="1:3">
      <c r="A326" s="360">
        <v>2130101</v>
      </c>
      <c r="B326" s="363" t="s">
        <v>145</v>
      </c>
      <c r="C326" s="358">
        <v>32208</v>
      </c>
    </row>
    <row r="327" s="326" customFormat="1" ht="27" customHeight="1" spans="1:3">
      <c r="A327" s="360">
        <v>2130102</v>
      </c>
      <c r="B327" s="363" t="s">
        <v>146</v>
      </c>
      <c r="C327" s="358">
        <v>158</v>
      </c>
    </row>
    <row r="328" s="346" customFormat="1" ht="27" customHeight="1" spans="1:3">
      <c r="A328" s="360">
        <v>2130104</v>
      </c>
      <c r="B328" s="363" t="s">
        <v>152</v>
      </c>
      <c r="C328" s="358">
        <v>73</v>
      </c>
    </row>
    <row r="329" s="346" customFormat="1" ht="27" customHeight="1" spans="1:3">
      <c r="A329" s="360">
        <v>2130106</v>
      </c>
      <c r="B329" s="363" t="s">
        <v>387</v>
      </c>
      <c r="C329" s="365">
        <v>79</v>
      </c>
    </row>
    <row r="330" s="327" customFormat="1" ht="27" customHeight="1" spans="1:3">
      <c r="A330" s="360">
        <v>2130108</v>
      </c>
      <c r="B330" s="363" t="s">
        <v>388</v>
      </c>
      <c r="C330" s="362">
        <v>1000</v>
      </c>
    </row>
    <row r="331" s="327" customFormat="1" ht="27" customHeight="1" spans="1:3">
      <c r="A331" s="360">
        <v>2130109</v>
      </c>
      <c r="B331" s="363" t="s">
        <v>389</v>
      </c>
      <c r="C331" s="362">
        <v>40</v>
      </c>
    </row>
    <row r="332" s="327" customFormat="1" ht="27" customHeight="1" spans="1:3">
      <c r="A332" s="360">
        <v>2130110</v>
      </c>
      <c r="B332" s="363" t="s">
        <v>390</v>
      </c>
      <c r="C332" s="358">
        <v>10</v>
      </c>
    </row>
    <row r="333" s="327" customFormat="1" ht="27" customHeight="1" spans="1:3">
      <c r="A333" s="360">
        <v>2130119</v>
      </c>
      <c r="B333" s="363" t="s">
        <v>391</v>
      </c>
      <c r="C333" s="362">
        <v>500</v>
      </c>
    </row>
    <row r="334" s="327" customFormat="1" ht="27" customHeight="1" spans="1:3">
      <c r="A334" s="360">
        <v>2130121</v>
      </c>
      <c r="B334" s="363" t="s">
        <v>392</v>
      </c>
      <c r="C334" s="358">
        <v>100</v>
      </c>
    </row>
    <row r="335" s="327" customFormat="1" ht="27" customHeight="1" spans="1:3">
      <c r="A335" s="360">
        <v>2130122</v>
      </c>
      <c r="B335" s="363" t="s">
        <v>393</v>
      </c>
      <c r="C335" s="358">
        <v>137</v>
      </c>
    </row>
    <row r="336" s="327" customFormat="1" ht="27" customHeight="1" spans="1:3">
      <c r="A336" s="360">
        <v>2130124</v>
      </c>
      <c r="B336" s="363" t="s">
        <v>394</v>
      </c>
      <c r="C336" s="358">
        <v>474</v>
      </c>
    </row>
    <row r="337" s="327" customFormat="1" ht="27" customHeight="1" spans="1:3">
      <c r="A337" s="360">
        <v>2130125</v>
      </c>
      <c r="B337" s="363" t="s">
        <v>395</v>
      </c>
      <c r="C337" s="358">
        <v>30</v>
      </c>
    </row>
    <row r="338" s="327" customFormat="1" ht="27" customHeight="1" spans="1:3">
      <c r="A338" s="360">
        <v>2130126</v>
      </c>
      <c r="B338" s="363" t="s">
        <v>396</v>
      </c>
      <c r="C338" s="362">
        <v>2200</v>
      </c>
    </row>
    <row r="339" s="327" customFormat="1" ht="27" customHeight="1" spans="1:3">
      <c r="A339" s="360">
        <v>2130153</v>
      </c>
      <c r="B339" s="363" t="s">
        <v>397</v>
      </c>
      <c r="C339" s="362">
        <v>100</v>
      </c>
    </row>
    <row r="340" s="327" customFormat="1" ht="27" customHeight="1" spans="1:3">
      <c r="A340" s="360">
        <v>2130199</v>
      </c>
      <c r="B340" s="363" t="s">
        <v>398</v>
      </c>
      <c r="C340" s="358">
        <v>368</v>
      </c>
    </row>
    <row r="341" s="326" customFormat="1" ht="27" customHeight="1" spans="1:3">
      <c r="A341" s="356">
        <v>21302</v>
      </c>
      <c r="B341" s="364" t="s">
        <v>399</v>
      </c>
      <c r="C341" s="358">
        <f>C342+C343+C344+C345+C346+C347+C349+C351+C352+C348+C353+C350</f>
        <v>1634</v>
      </c>
    </row>
    <row r="342" s="327" customFormat="1" ht="27" customHeight="1" spans="1:3">
      <c r="A342" s="360">
        <v>2130201</v>
      </c>
      <c r="B342" s="363" t="s">
        <v>145</v>
      </c>
      <c r="C342" s="358">
        <v>528</v>
      </c>
    </row>
    <row r="343" s="327" customFormat="1" ht="27" customHeight="1" spans="1:3">
      <c r="A343" s="360">
        <v>2130202</v>
      </c>
      <c r="B343" s="363" t="s">
        <v>146</v>
      </c>
      <c r="C343" s="358">
        <v>200</v>
      </c>
    </row>
    <row r="344" s="327" customFormat="1" ht="27" customHeight="1" spans="1:3">
      <c r="A344" s="360">
        <v>2130204</v>
      </c>
      <c r="B344" s="363" t="s">
        <v>400</v>
      </c>
      <c r="C344" s="358">
        <v>481</v>
      </c>
    </row>
    <row r="345" s="327" customFormat="1" ht="27" customHeight="1" spans="1:3">
      <c r="A345" s="360">
        <v>2130205</v>
      </c>
      <c r="B345" s="363" t="s">
        <v>401</v>
      </c>
      <c r="C345" s="358">
        <v>15</v>
      </c>
    </row>
    <row r="346" s="327" customFormat="1" ht="27" customHeight="1" spans="1:3">
      <c r="A346" s="360">
        <v>2130207</v>
      </c>
      <c r="B346" s="363" t="s">
        <v>402</v>
      </c>
      <c r="C346" s="362">
        <v>100</v>
      </c>
    </row>
    <row r="347" s="327" customFormat="1" ht="27" customHeight="1" spans="1:3">
      <c r="A347" s="360">
        <v>2130209</v>
      </c>
      <c r="B347" s="363" t="s">
        <v>403</v>
      </c>
      <c r="C347" s="358">
        <v>25</v>
      </c>
    </row>
    <row r="348" s="327" customFormat="1" ht="27" customHeight="1" spans="1:3">
      <c r="A348" s="360">
        <v>2130211</v>
      </c>
      <c r="B348" s="363" t="s">
        <v>404</v>
      </c>
      <c r="C348" s="362">
        <v>5</v>
      </c>
    </row>
    <row r="349" s="327" customFormat="1" ht="27" customHeight="1" spans="1:3">
      <c r="A349" s="360">
        <v>2130212</v>
      </c>
      <c r="B349" s="363" t="s">
        <v>405</v>
      </c>
      <c r="C349" s="358">
        <v>5</v>
      </c>
    </row>
    <row r="350" s="327" customFormat="1" ht="27" customHeight="1" spans="1:3">
      <c r="A350" s="360">
        <v>2130220</v>
      </c>
      <c r="B350" s="363" t="s">
        <v>406</v>
      </c>
      <c r="C350" s="362">
        <v>100</v>
      </c>
    </row>
    <row r="351" s="327" customFormat="1" ht="27" customHeight="1" spans="1:3">
      <c r="A351" s="360">
        <v>2130226</v>
      </c>
      <c r="B351" s="363" t="s">
        <v>407</v>
      </c>
      <c r="C351" s="358">
        <v>20</v>
      </c>
    </row>
    <row r="352" s="327" customFormat="1" ht="27" customHeight="1" spans="1:3">
      <c r="A352" s="360">
        <v>2130234</v>
      </c>
      <c r="B352" s="363" t="s">
        <v>408</v>
      </c>
      <c r="C352" s="358">
        <v>60</v>
      </c>
    </row>
    <row r="353" s="327" customFormat="1" ht="27" customHeight="1" spans="1:3">
      <c r="A353" s="360">
        <v>2130299</v>
      </c>
      <c r="B353" s="363" t="s">
        <v>409</v>
      </c>
      <c r="C353" s="362">
        <v>95</v>
      </c>
    </row>
    <row r="354" s="327" customFormat="1" ht="27" customHeight="1" spans="1:3">
      <c r="A354" s="356">
        <v>21303</v>
      </c>
      <c r="B354" s="364" t="s">
        <v>410</v>
      </c>
      <c r="C354" s="358">
        <f>C355+C356+C357+C358+C359+C360+C361+C362+C363</f>
        <v>14808</v>
      </c>
    </row>
    <row r="355" s="327" customFormat="1" ht="27" customHeight="1" spans="1:3">
      <c r="A355" s="360">
        <v>2130301</v>
      </c>
      <c r="B355" s="363" t="s">
        <v>145</v>
      </c>
      <c r="C355" s="358">
        <v>1737</v>
      </c>
    </row>
    <row r="356" s="327" customFormat="1" ht="27" customHeight="1" spans="1:3">
      <c r="A356" s="360">
        <v>2130302</v>
      </c>
      <c r="B356" s="363" t="s">
        <v>146</v>
      </c>
      <c r="C356" s="358">
        <v>491</v>
      </c>
    </row>
    <row r="357" s="326" customFormat="1" ht="27" customHeight="1" spans="1:3">
      <c r="A357" s="360">
        <v>2130305</v>
      </c>
      <c r="B357" s="363" t="s">
        <v>411</v>
      </c>
      <c r="C357" s="362">
        <v>6039</v>
      </c>
    </row>
    <row r="358" s="346" customFormat="1" ht="27" customHeight="1" spans="1:3">
      <c r="A358" s="360">
        <v>2130306</v>
      </c>
      <c r="B358" s="363" t="s">
        <v>412</v>
      </c>
      <c r="C358" s="358">
        <v>16</v>
      </c>
    </row>
    <row r="359" s="346" customFormat="1" ht="27" customHeight="1" spans="1:3">
      <c r="A359" s="360">
        <v>2130310</v>
      </c>
      <c r="B359" s="363" t="s">
        <v>413</v>
      </c>
      <c r="C359" s="358">
        <v>5</v>
      </c>
    </row>
    <row r="360" s="346" customFormat="1" ht="27" customHeight="1" spans="1:3">
      <c r="A360" s="360">
        <v>2130311</v>
      </c>
      <c r="B360" s="363" t="s">
        <v>414</v>
      </c>
      <c r="C360" s="358">
        <v>5</v>
      </c>
    </row>
    <row r="361" s="327" customFormat="1" ht="27" customHeight="1" spans="1:3">
      <c r="A361" s="360">
        <v>2130313</v>
      </c>
      <c r="B361" s="363" t="s">
        <v>415</v>
      </c>
      <c r="C361" s="358">
        <v>10</v>
      </c>
    </row>
    <row r="362" s="347" customFormat="1" ht="27" customHeight="1" spans="1:3">
      <c r="A362" s="360">
        <v>2130314</v>
      </c>
      <c r="B362" s="363" t="s">
        <v>416</v>
      </c>
      <c r="C362" s="358">
        <v>5</v>
      </c>
    </row>
    <row r="363" s="326" customFormat="1" ht="27" customHeight="1" spans="1:3">
      <c r="A363" s="360">
        <v>2130321</v>
      </c>
      <c r="B363" s="363" t="s">
        <v>417</v>
      </c>
      <c r="C363" s="362">
        <v>6500</v>
      </c>
    </row>
    <row r="364" s="327" customFormat="1" ht="27" customHeight="1" spans="1:3">
      <c r="A364" s="356">
        <v>21305</v>
      </c>
      <c r="B364" s="364" t="s">
        <v>418</v>
      </c>
      <c r="C364" s="358">
        <f>C365+C367+C366</f>
        <v>2450</v>
      </c>
    </row>
    <row r="365" s="327" customFormat="1" ht="27" customHeight="1" spans="1:3">
      <c r="A365" s="360">
        <v>2130502</v>
      </c>
      <c r="B365" s="363" t="s">
        <v>146</v>
      </c>
      <c r="C365" s="362">
        <v>500</v>
      </c>
    </row>
    <row r="366" s="327" customFormat="1" ht="27" customHeight="1" spans="1:3">
      <c r="A366" s="360">
        <v>2130505</v>
      </c>
      <c r="B366" s="363" t="s">
        <v>419</v>
      </c>
      <c r="C366" s="362">
        <v>700</v>
      </c>
    </row>
    <row r="367" s="327" customFormat="1" ht="27" customHeight="1" spans="1:3">
      <c r="A367" s="360">
        <v>2130599</v>
      </c>
      <c r="B367" s="363" t="s">
        <v>420</v>
      </c>
      <c r="C367" s="358">
        <v>1250</v>
      </c>
    </row>
    <row r="368" s="327" customFormat="1" ht="27" customHeight="1" spans="1:3">
      <c r="A368" s="356">
        <v>21307</v>
      </c>
      <c r="B368" s="364" t="s">
        <v>421</v>
      </c>
      <c r="C368" s="358">
        <f>C369</f>
        <v>12506</v>
      </c>
    </row>
    <row r="369" s="326" customFormat="1" ht="27" customHeight="1" spans="1:3">
      <c r="A369" s="360">
        <v>2130705</v>
      </c>
      <c r="B369" s="363" t="s">
        <v>422</v>
      </c>
      <c r="C369" s="358">
        <v>12506</v>
      </c>
    </row>
    <row r="370" s="326" customFormat="1" ht="27" customHeight="1" spans="1:3">
      <c r="A370" s="356">
        <v>21308</v>
      </c>
      <c r="B370" s="364" t="s">
        <v>423</v>
      </c>
      <c r="C370" s="358">
        <f>C371</f>
        <v>750</v>
      </c>
    </row>
    <row r="371" s="327" customFormat="1" ht="27" customHeight="1" spans="1:3">
      <c r="A371" s="360">
        <v>2130803</v>
      </c>
      <c r="B371" s="363" t="s">
        <v>424</v>
      </c>
      <c r="C371" s="358">
        <v>750</v>
      </c>
    </row>
    <row r="372" s="327" customFormat="1" ht="27" customHeight="1" spans="1:3">
      <c r="A372" s="356">
        <v>214</v>
      </c>
      <c r="B372" s="364" t="s">
        <v>425</v>
      </c>
      <c r="C372" s="358">
        <f>C373+C382</f>
        <v>6334</v>
      </c>
    </row>
    <row r="373" s="327" customFormat="1" ht="27" customHeight="1" spans="1:3">
      <c r="A373" s="356">
        <v>21401</v>
      </c>
      <c r="B373" s="364" t="s">
        <v>426</v>
      </c>
      <c r="C373" s="358">
        <f>C374+C375+C376+C377+C378+C379+C380+C381</f>
        <v>4434</v>
      </c>
    </row>
    <row r="374" s="327" customFormat="1" ht="27" customHeight="1" spans="1:3">
      <c r="A374" s="360">
        <v>2140101</v>
      </c>
      <c r="B374" s="363" t="s">
        <v>145</v>
      </c>
      <c r="C374" s="358">
        <v>3566</v>
      </c>
    </row>
    <row r="375" s="327" customFormat="1" ht="27" customHeight="1" spans="1:3">
      <c r="A375" s="360">
        <v>2140102</v>
      </c>
      <c r="B375" s="363" t="s">
        <v>146</v>
      </c>
      <c r="C375" s="358">
        <v>144</v>
      </c>
    </row>
    <row r="376" s="326" customFormat="1" ht="27" customHeight="1" spans="1:3">
      <c r="A376" s="360">
        <v>2140104</v>
      </c>
      <c r="B376" s="363" t="s">
        <v>427</v>
      </c>
      <c r="C376" s="362">
        <v>46</v>
      </c>
    </row>
    <row r="377" s="327" customFormat="1" ht="27" customHeight="1" spans="1:3">
      <c r="A377" s="360">
        <v>2140106</v>
      </c>
      <c r="B377" s="363" t="s">
        <v>428</v>
      </c>
      <c r="C377" s="358">
        <v>400</v>
      </c>
    </row>
    <row r="378" s="326" customFormat="1" ht="27" customHeight="1" spans="1:3">
      <c r="A378" s="360">
        <v>2140110</v>
      </c>
      <c r="B378" s="363" t="s">
        <v>429</v>
      </c>
      <c r="C378" s="362">
        <v>46</v>
      </c>
    </row>
    <row r="379" s="327" customFormat="1" ht="27" customHeight="1" spans="1:3">
      <c r="A379" s="360">
        <v>2140112</v>
      </c>
      <c r="B379" s="363" t="s">
        <v>430</v>
      </c>
      <c r="C379" s="358">
        <v>88</v>
      </c>
    </row>
    <row r="380" s="326" customFormat="1" ht="27" customHeight="1" spans="1:3">
      <c r="A380" s="360">
        <v>2140136</v>
      </c>
      <c r="B380" s="363" t="s">
        <v>431</v>
      </c>
      <c r="C380" s="358">
        <v>44</v>
      </c>
    </row>
    <row r="381" s="326" customFormat="1" ht="27" customHeight="1" spans="1:3">
      <c r="A381" s="360">
        <v>2140199</v>
      </c>
      <c r="B381" s="363" t="s">
        <v>432</v>
      </c>
      <c r="C381" s="362">
        <v>100</v>
      </c>
    </row>
    <row r="382" s="326" customFormat="1" ht="27" customHeight="1" spans="1:3">
      <c r="A382" s="356">
        <v>21499</v>
      </c>
      <c r="B382" s="364" t="s">
        <v>433</v>
      </c>
      <c r="C382" s="358">
        <f>C383</f>
        <v>1900</v>
      </c>
    </row>
    <row r="383" s="327" customFormat="1" ht="27" customHeight="1" spans="1:3">
      <c r="A383" s="360">
        <v>2149999</v>
      </c>
      <c r="B383" s="363" t="s">
        <v>433</v>
      </c>
      <c r="C383" s="362">
        <v>1900</v>
      </c>
    </row>
    <row r="384" s="327" customFormat="1" ht="27" customHeight="1" spans="1:3">
      <c r="A384" s="356">
        <v>215</v>
      </c>
      <c r="B384" s="364" t="s">
        <v>434</v>
      </c>
      <c r="C384" s="358">
        <f>C385+C387</f>
        <v>2148</v>
      </c>
    </row>
    <row r="385" s="327" customFormat="1" ht="27" customHeight="1" spans="1:3">
      <c r="A385" s="356">
        <v>21502</v>
      </c>
      <c r="B385" s="364" t="s">
        <v>435</v>
      </c>
      <c r="C385" s="358">
        <f>C386</f>
        <v>2000</v>
      </c>
    </row>
    <row r="386" s="327" customFormat="1" ht="27" customHeight="1" spans="1:3">
      <c r="A386" s="360">
        <v>2150299</v>
      </c>
      <c r="B386" s="360" t="s">
        <v>436</v>
      </c>
      <c r="C386" s="362">
        <v>2000</v>
      </c>
    </row>
    <row r="387" s="327" customFormat="1" ht="27" customHeight="1" spans="1:3">
      <c r="A387" s="356">
        <v>21508</v>
      </c>
      <c r="B387" s="356" t="s">
        <v>437</v>
      </c>
      <c r="C387" s="358">
        <f>C388</f>
        <v>148</v>
      </c>
    </row>
    <row r="388" s="327" customFormat="1" ht="27" customHeight="1" spans="1:3">
      <c r="A388" s="360">
        <v>2150899</v>
      </c>
      <c r="B388" s="360" t="s">
        <v>438</v>
      </c>
      <c r="C388" s="362">
        <v>148</v>
      </c>
    </row>
    <row r="389" s="327" customFormat="1" ht="27" customHeight="1" spans="1:3">
      <c r="A389" s="356">
        <v>216</v>
      </c>
      <c r="B389" s="364" t="s">
        <v>439</v>
      </c>
      <c r="C389" s="358">
        <f>C390+C394</f>
        <v>2023</v>
      </c>
    </row>
    <row r="390" s="327" customFormat="1" ht="27" customHeight="1" spans="1:3">
      <c r="A390" s="356">
        <v>21602</v>
      </c>
      <c r="B390" s="364" t="s">
        <v>440</v>
      </c>
      <c r="C390" s="358">
        <f>C391+C392+C393</f>
        <v>589</v>
      </c>
    </row>
    <row r="391" s="327" customFormat="1" ht="27" customHeight="1" spans="1:3">
      <c r="A391" s="360">
        <v>2160201</v>
      </c>
      <c r="B391" s="363" t="s">
        <v>145</v>
      </c>
      <c r="C391" s="358">
        <v>333</v>
      </c>
    </row>
    <row r="392" s="327" customFormat="1" ht="27" customHeight="1" spans="1:3">
      <c r="A392" s="360">
        <v>2160250</v>
      </c>
      <c r="B392" s="363" t="s">
        <v>152</v>
      </c>
      <c r="C392" s="358">
        <v>76</v>
      </c>
    </row>
    <row r="393" s="327" customFormat="1" ht="27" customHeight="1" spans="1:3">
      <c r="A393" s="360">
        <v>2160299</v>
      </c>
      <c r="B393" s="363" t="s">
        <v>441</v>
      </c>
      <c r="C393" s="358">
        <v>180</v>
      </c>
    </row>
    <row r="394" s="327" customFormat="1" ht="27" customHeight="1" spans="1:3">
      <c r="A394" s="356">
        <v>21699</v>
      </c>
      <c r="B394" s="364" t="s">
        <v>441</v>
      </c>
      <c r="C394" s="358">
        <f>C395</f>
        <v>1434</v>
      </c>
    </row>
    <row r="395" s="326" customFormat="1" ht="27" customHeight="1" spans="1:3">
      <c r="A395" s="360">
        <v>2169999</v>
      </c>
      <c r="B395" s="363" t="s">
        <v>441</v>
      </c>
      <c r="C395" s="362">
        <v>1434</v>
      </c>
    </row>
    <row r="396" s="327" customFormat="1" ht="27" customHeight="1" spans="1:3">
      <c r="A396" s="356">
        <v>217</v>
      </c>
      <c r="B396" s="364" t="s">
        <v>442</v>
      </c>
      <c r="C396" s="358">
        <f>C397</f>
        <v>80</v>
      </c>
    </row>
    <row r="397" s="326" customFormat="1" ht="27" customHeight="1" spans="1:3">
      <c r="A397" s="356">
        <v>21701</v>
      </c>
      <c r="B397" s="364" t="s">
        <v>443</v>
      </c>
      <c r="C397" s="358">
        <f>C398</f>
        <v>80</v>
      </c>
    </row>
    <row r="398" s="326" customFormat="1" ht="27" customHeight="1" spans="1:3">
      <c r="A398" s="360">
        <v>2170101</v>
      </c>
      <c r="B398" s="363" t="s">
        <v>145</v>
      </c>
      <c r="C398" s="358">
        <v>80</v>
      </c>
    </row>
    <row r="399" s="327" customFormat="1" ht="27" customHeight="1" spans="1:3">
      <c r="A399" s="356">
        <v>220</v>
      </c>
      <c r="B399" s="364" t="s">
        <v>444</v>
      </c>
      <c r="C399" s="358">
        <f>C400+C406</f>
        <v>5443</v>
      </c>
    </row>
    <row r="400" s="327" customFormat="1" ht="27" customHeight="1" spans="1:3">
      <c r="A400" s="356">
        <v>22001</v>
      </c>
      <c r="B400" s="364" t="s">
        <v>445</v>
      </c>
      <c r="C400" s="358">
        <f>C401+C402+C403+C404+C405</f>
        <v>5304</v>
      </c>
    </row>
    <row r="401" s="327" customFormat="1" ht="27" customHeight="1" spans="1:3">
      <c r="A401" s="360">
        <v>2200101</v>
      </c>
      <c r="B401" s="363" t="s">
        <v>145</v>
      </c>
      <c r="C401" s="358">
        <v>2979</v>
      </c>
    </row>
    <row r="402" s="326" customFormat="1" ht="27" customHeight="1" spans="1:3">
      <c r="A402" s="360">
        <v>2200102</v>
      </c>
      <c r="B402" s="363" t="s">
        <v>146</v>
      </c>
      <c r="C402" s="358">
        <v>390</v>
      </c>
    </row>
    <row r="403" s="327" customFormat="1" ht="27" customHeight="1" spans="1:3">
      <c r="A403" s="360">
        <v>2200104</v>
      </c>
      <c r="B403" s="363" t="s">
        <v>446</v>
      </c>
      <c r="C403" s="362">
        <v>800</v>
      </c>
    </row>
    <row r="404" s="327" customFormat="1" ht="27" customHeight="1" spans="1:3">
      <c r="A404" s="360">
        <v>2200106</v>
      </c>
      <c r="B404" s="363" t="s">
        <v>447</v>
      </c>
      <c r="C404" s="362">
        <v>40</v>
      </c>
    </row>
    <row r="405" s="326" customFormat="1" ht="27" customHeight="1" spans="1:3">
      <c r="A405" s="360">
        <v>2200199</v>
      </c>
      <c r="B405" s="363" t="s">
        <v>448</v>
      </c>
      <c r="C405" s="362">
        <v>1095</v>
      </c>
    </row>
    <row r="406" s="327" customFormat="1" ht="27" customHeight="1" spans="1:3">
      <c r="A406" s="356">
        <v>22005</v>
      </c>
      <c r="B406" s="364" t="s">
        <v>449</v>
      </c>
      <c r="C406" s="358">
        <f>C407+C408+C409+C410</f>
        <v>139</v>
      </c>
    </row>
    <row r="407" s="327" customFormat="1" ht="27" customHeight="1" spans="1:3">
      <c r="A407" s="360">
        <v>2200504</v>
      </c>
      <c r="B407" s="363" t="s">
        <v>450</v>
      </c>
      <c r="C407" s="358">
        <v>70</v>
      </c>
    </row>
    <row r="408" s="327" customFormat="1" ht="27" customHeight="1" spans="1:3">
      <c r="A408" s="360">
        <v>2200506</v>
      </c>
      <c r="B408" s="363" t="s">
        <v>451</v>
      </c>
      <c r="C408" s="358">
        <v>50</v>
      </c>
    </row>
    <row r="409" s="327" customFormat="1" ht="27" customHeight="1" spans="1:3">
      <c r="A409" s="360">
        <v>2200508</v>
      </c>
      <c r="B409" s="363" t="s">
        <v>452</v>
      </c>
      <c r="C409" s="358">
        <v>14</v>
      </c>
    </row>
    <row r="410" s="327" customFormat="1" ht="27" customHeight="1" spans="1:3">
      <c r="A410" s="360">
        <v>2200599</v>
      </c>
      <c r="B410" s="363" t="s">
        <v>453</v>
      </c>
      <c r="C410" s="362">
        <v>5</v>
      </c>
    </row>
    <row r="411" s="327" customFormat="1" ht="27" customHeight="1" spans="1:3">
      <c r="A411" s="356">
        <v>221</v>
      </c>
      <c r="B411" s="364" t="s">
        <v>454</v>
      </c>
      <c r="C411" s="358">
        <f>C412+C417</f>
        <v>15913</v>
      </c>
    </row>
    <row r="412" s="327" customFormat="1" ht="27" customHeight="1" spans="1:3">
      <c r="A412" s="356">
        <v>22101</v>
      </c>
      <c r="B412" s="364" t="s">
        <v>455</v>
      </c>
      <c r="C412" s="358">
        <f>C413+C414+C415+C416</f>
        <v>8024</v>
      </c>
    </row>
    <row r="413" s="327" customFormat="1" ht="27" customHeight="1" spans="1:3">
      <c r="A413" s="360">
        <v>2210105</v>
      </c>
      <c r="B413" s="363" t="s">
        <v>456</v>
      </c>
      <c r="C413" s="362">
        <v>280</v>
      </c>
    </row>
    <row r="414" s="327" customFormat="1" ht="27" customHeight="1" spans="1:3">
      <c r="A414" s="360">
        <v>2210107</v>
      </c>
      <c r="B414" s="363" t="s">
        <v>457</v>
      </c>
      <c r="C414" s="362">
        <v>25</v>
      </c>
    </row>
    <row r="415" s="326" customFormat="1" ht="27" customHeight="1" spans="1:3">
      <c r="A415" s="360">
        <v>2210108</v>
      </c>
      <c r="B415" s="363" t="s">
        <v>458</v>
      </c>
      <c r="C415" s="362">
        <v>7700</v>
      </c>
    </row>
    <row r="416" s="326" customFormat="1" ht="27" customHeight="1" spans="1:3">
      <c r="A416" s="360">
        <v>2210199</v>
      </c>
      <c r="B416" s="363" t="s">
        <v>459</v>
      </c>
      <c r="C416" s="362">
        <v>19</v>
      </c>
    </row>
    <row r="417" s="327" customFormat="1" ht="27" customHeight="1" spans="1:3">
      <c r="A417" s="356">
        <v>22102</v>
      </c>
      <c r="B417" s="364" t="s">
        <v>460</v>
      </c>
      <c r="C417" s="358">
        <f>C418+C419</f>
        <v>7889</v>
      </c>
    </row>
    <row r="418" s="327" customFormat="1" ht="27" customHeight="1" spans="1:3">
      <c r="A418" s="360">
        <v>2210201</v>
      </c>
      <c r="B418" s="363" t="s">
        <v>461</v>
      </c>
      <c r="C418" s="358">
        <v>7389</v>
      </c>
    </row>
    <row r="419" s="326" customFormat="1" ht="27" customHeight="1" spans="1:3">
      <c r="A419" s="360">
        <v>2210203</v>
      </c>
      <c r="B419" s="363" t="s">
        <v>462</v>
      </c>
      <c r="C419" s="362">
        <v>500</v>
      </c>
    </row>
    <row r="420" s="327" customFormat="1" ht="27" customHeight="1" spans="1:3">
      <c r="A420" s="356">
        <v>222</v>
      </c>
      <c r="B420" s="364" t="s">
        <v>463</v>
      </c>
      <c r="C420" s="358">
        <f>C421</f>
        <v>1900</v>
      </c>
    </row>
    <row r="421" s="327" customFormat="1" ht="27" customHeight="1" spans="1:3">
      <c r="A421" s="356">
        <v>22201</v>
      </c>
      <c r="B421" s="364" t="s">
        <v>464</v>
      </c>
      <c r="C421" s="358">
        <f>C422</f>
        <v>1900</v>
      </c>
    </row>
    <row r="422" s="326" customFormat="1" ht="27" customHeight="1" spans="1:3">
      <c r="A422" s="360">
        <v>2220199</v>
      </c>
      <c r="B422" s="363" t="s">
        <v>465</v>
      </c>
      <c r="C422" s="362">
        <v>1900</v>
      </c>
    </row>
    <row r="423" s="327" customFormat="1" ht="27" customHeight="1" spans="1:3">
      <c r="A423" s="356">
        <v>224</v>
      </c>
      <c r="B423" s="364" t="s">
        <v>466</v>
      </c>
      <c r="C423" s="358">
        <f>C424+C432+C430</f>
        <v>1407</v>
      </c>
    </row>
    <row r="424" s="326" customFormat="1" ht="27" customHeight="1" spans="1:3">
      <c r="A424" s="356">
        <v>22401</v>
      </c>
      <c r="B424" s="364" t="s">
        <v>467</v>
      </c>
      <c r="C424" s="358">
        <f>C425+C426+C427+C428+C429</f>
        <v>1047</v>
      </c>
    </row>
    <row r="425" s="327" customFormat="1" ht="27" customHeight="1" spans="1:3">
      <c r="A425" s="360">
        <v>2240101</v>
      </c>
      <c r="B425" s="363" t="s">
        <v>145</v>
      </c>
      <c r="C425" s="358">
        <v>673</v>
      </c>
    </row>
    <row r="426" s="326" customFormat="1" ht="27" customHeight="1" spans="1:3">
      <c r="A426" s="360">
        <v>2240106</v>
      </c>
      <c r="B426" s="363" t="s">
        <v>468</v>
      </c>
      <c r="C426" s="362">
        <v>50</v>
      </c>
    </row>
    <row r="427" s="326" customFormat="1" ht="27" customHeight="1" spans="1:3">
      <c r="A427" s="360">
        <v>2240108</v>
      </c>
      <c r="B427" s="363" t="s">
        <v>469</v>
      </c>
      <c r="C427" s="358">
        <v>25</v>
      </c>
    </row>
    <row r="428" s="326" customFormat="1" ht="27" customHeight="1" spans="1:3">
      <c r="A428" s="360">
        <v>2240109</v>
      </c>
      <c r="B428" s="363" t="s">
        <v>470</v>
      </c>
      <c r="C428" s="358">
        <v>99</v>
      </c>
    </row>
    <row r="429" s="326" customFormat="1" ht="27" customHeight="1" spans="1:3">
      <c r="A429" s="360">
        <v>2240199</v>
      </c>
      <c r="B429" s="363" t="s">
        <v>471</v>
      </c>
      <c r="C429" s="362">
        <v>200</v>
      </c>
    </row>
    <row r="430" s="326" customFormat="1" ht="27" customHeight="1" spans="1:3">
      <c r="A430" s="356">
        <v>22406</v>
      </c>
      <c r="B430" s="364" t="s">
        <v>472</v>
      </c>
      <c r="C430" s="358">
        <f>C431</f>
        <v>50</v>
      </c>
    </row>
    <row r="431" s="326" customFormat="1" ht="27" customHeight="1" spans="1:3">
      <c r="A431" s="360">
        <v>2240601</v>
      </c>
      <c r="B431" s="363" t="s">
        <v>473</v>
      </c>
      <c r="C431" s="362">
        <v>50</v>
      </c>
    </row>
    <row r="432" s="26" customFormat="1" ht="28" customHeight="1" spans="1:3">
      <c r="A432" s="356">
        <v>22499</v>
      </c>
      <c r="B432" s="364" t="s">
        <v>474</v>
      </c>
      <c r="C432" s="358">
        <f>C433</f>
        <v>310</v>
      </c>
    </row>
    <row r="433" s="26" customFormat="1" ht="28" customHeight="1" spans="1:3">
      <c r="A433" s="360">
        <v>2249999</v>
      </c>
      <c r="B433" s="363" t="s">
        <v>474</v>
      </c>
      <c r="C433" s="362">
        <v>310</v>
      </c>
    </row>
    <row r="434" s="26" customFormat="1" ht="28" customHeight="1" spans="1:3">
      <c r="A434" s="356">
        <v>227</v>
      </c>
      <c r="B434" s="364" t="s">
        <v>475</v>
      </c>
      <c r="C434" s="358">
        <v>8400</v>
      </c>
    </row>
    <row r="435" s="26" customFormat="1" ht="28" customHeight="1" spans="1:3">
      <c r="A435" s="356">
        <v>232</v>
      </c>
      <c r="B435" s="364" t="s">
        <v>476</v>
      </c>
      <c r="C435" s="358">
        <f>C436</f>
        <v>45017</v>
      </c>
    </row>
    <row r="436" s="26" customFormat="1" ht="28" customHeight="1" spans="1:3">
      <c r="A436" s="356">
        <v>23203</v>
      </c>
      <c r="B436" s="364" t="s">
        <v>477</v>
      </c>
      <c r="C436" s="358">
        <f>C437</f>
        <v>45017</v>
      </c>
    </row>
    <row r="437" s="26" customFormat="1" ht="28" customHeight="1" spans="1:3">
      <c r="A437" s="360">
        <v>2320301</v>
      </c>
      <c r="B437" s="363" t="s">
        <v>478</v>
      </c>
      <c r="C437" s="358">
        <v>45017</v>
      </c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"/>
  <sheetViews>
    <sheetView topLeftCell="A46" workbookViewId="0">
      <selection activeCell="C62" sqref="C62"/>
    </sheetView>
  </sheetViews>
  <sheetFormatPr defaultColWidth="10" defaultRowHeight="13.5" outlineLevelCol="2"/>
  <cols>
    <col min="1" max="1" width="30.625" style="328" customWidth="1"/>
    <col min="2" max="2" width="30.625" style="26" customWidth="1"/>
    <col min="3" max="3" width="30.625" style="329" customWidth="1"/>
    <col min="4" max="16384" width="10" style="26"/>
  </cols>
  <sheetData>
    <row r="1" s="26" customFormat="1" ht="27" customHeight="1" spans="1:3">
      <c r="A1" s="330" t="s">
        <v>479</v>
      </c>
      <c r="B1" s="331"/>
      <c r="C1" s="332"/>
    </row>
    <row r="2" s="26" customFormat="1" ht="36" customHeight="1" spans="1:3">
      <c r="A2" s="333" t="s">
        <v>480</v>
      </c>
      <c r="B2" s="334"/>
      <c r="C2" s="335"/>
    </row>
    <row r="3" s="26" customFormat="1" ht="47" customHeight="1" spans="1:3">
      <c r="A3" s="15"/>
      <c r="B3" s="336"/>
      <c r="C3" s="15" t="s">
        <v>2</v>
      </c>
    </row>
    <row r="4" s="26" customFormat="1" ht="26" customHeight="1" spans="1:3">
      <c r="A4" s="337" t="s">
        <v>481</v>
      </c>
      <c r="B4" s="337" t="s">
        <v>482</v>
      </c>
      <c r="C4" s="338" t="s">
        <v>483</v>
      </c>
    </row>
    <row r="5" s="57" customFormat="1" ht="26.1" customHeight="1" spans="1:3">
      <c r="A5" s="41">
        <v>501</v>
      </c>
      <c r="B5" s="339" t="s">
        <v>484</v>
      </c>
      <c r="C5" s="340">
        <f>SUM(C6:C9)</f>
        <v>91890</v>
      </c>
    </row>
    <row r="6" s="57" customFormat="1" ht="26.1" customHeight="1" spans="1:3">
      <c r="A6" s="41">
        <v>50101</v>
      </c>
      <c r="B6" s="341" t="s">
        <v>485</v>
      </c>
      <c r="C6" s="39">
        <v>67514</v>
      </c>
    </row>
    <row r="7" s="326" customFormat="1" ht="27" customHeight="1" spans="1:3">
      <c r="A7" s="41">
        <v>50102</v>
      </c>
      <c r="B7" s="341" t="s">
        <v>486</v>
      </c>
      <c r="C7" s="39">
        <v>16274</v>
      </c>
    </row>
    <row r="8" s="326" customFormat="1" ht="27" customHeight="1" spans="1:3">
      <c r="A8" s="41">
        <v>50103</v>
      </c>
      <c r="B8" s="341" t="s">
        <v>461</v>
      </c>
      <c r="C8" s="39">
        <v>8102</v>
      </c>
    </row>
    <row r="9" s="327" customFormat="1" ht="27" customHeight="1" spans="1:3">
      <c r="A9" s="41">
        <v>50199</v>
      </c>
      <c r="B9" s="341" t="s">
        <v>487</v>
      </c>
      <c r="C9" s="39"/>
    </row>
    <row r="10" s="327" customFormat="1" ht="27" customHeight="1" spans="1:3">
      <c r="A10" s="41">
        <v>502</v>
      </c>
      <c r="B10" s="342" t="s">
        <v>488</v>
      </c>
      <c r="C10" s="340">
        <f>SUM(C11:C20)</f>
        <v>14470</v>
      </c>
    </row>
    <row r="11" s="327" customFormat="1" ht="27" customHeight="1" spans="1:3">
      <c r="A11" s="41">
        <v>50201</v>
      </c>
      <c r="B11" s="341" t="s">
        <v>489</v>
      </c>
      <c r="C11" s="39">
        <v>10140</v>
      </c>
    </row>
    <row r="12" s="327" customFormat="1" ht="27" customHeight="1" spans="1:3">
      <c r="A12" s="41">
        <v>50202</v>
      </c>
      <c r="B12" s="341" t="s">
        <v>490</v>
      </c>
      <c r="C12" s="39">
        <v>65</v>
      </c>
    </row>
    <row r="13" s="327" customFormat="1" ht="27" customHeight="1" spans="1:3">
      <c r="A13" s="41">
        <v>50203</v>
      </c>
      <c r="B13" s="341" t="s">
        <v>491</v>
      </c>
      <c r="C13" s="39">
        <v>77</v>
      </c>
    </row>
    <row r="14" s="327" customFormat="1" ht="27" customHeight="1" spans="1:3">
      <c r="A14" s="41">
        <v>50204</v>
      </c>
      <c r="B14" s="341" t="s">
        <v>492</v>
      </c>
      <c r="C14" s="39">
        <v>24</v>
      </c>
    </row>
    <row r="15" s="327" customFormat="1" ht="27" customHeight="1" spans="1:3">
      <c r="A15" s="41">
        <v>50205</v>
      </c>
      <c r="B15" s="341" t="s">
        <v>493</v>
      </c>
      <c r="C15" s="39">
        <v>606</v>
      </c>
    </row>
    <row r="16" s="327" customFormat="1" ht="27" customHeight="1" spans="1:3">
      <c r="A16" s="41">
        <v>50206</v>
      </c>
      <c r="B16" s="341" t="s">
        <v>494</v>
      </c>
      <c r="C16" s="39">
        <v>37</v>
      </c>
    </row>
    <row r="17" s="326" customFormat="1" ht="27" customHeight="1" spans="1:3">
      <c r="A17" s="41">
        <v>50207</v>
      </c>
      <c r="B17" s="341" t="s">
        <v>495</v>
      </c>
      <c r="C17" s="39"/>
    </row>
    <row r="18" s="327" customFormat="1" ht="27" customHeight="1" spans="1:3">
      <c r="A18" s="41">
        <v>50208</v>
      </c>
      <c r="B18" s="341" t="s">
        <v>496</v>
      </c>
      <c r="C18" s="39">
        <v>557</v>
      </c>
    </row>
    <row r="19" s="327" customFormat="1" ht="27" customHeight="1" spans="1:3">
      <c r="A19" s="41">
        <v>50209</v>
      </c>
      <c r="B19" s="341" t="s">
        <v>497</v>
      </c>
      <c r="C19" s="39">
        <v>308</v>
      </c>
    </row>
    <row r="20" s="326" customFormat="1" ht="27" customHeight="1" spans="1:3">
      <c r="A20" s="41">
        <v>50299</v>
      </c>
      <c r="B20" s="341" t="s">
        <v>498</v>
      </c>
      <c r="C20" s="39">
        <v>2656</v>
      </c>
    </row>
    <row r="21" s="327" customFormat="1" ht="27" customHeight="1" spans="1:3">
      <c r="A21" s="41">
        <v>503</v>
      </c>
      <c r="B21" s="342" t="s">
        <v>499</v>
      </c>
      <c r="C21" s="343"/>
    </row>
    <row r="22" s="327" customFormat="1" ht="27" customHeight="1" spans="1:3">
      <c r="A22" s="41">
        <v>50301</v>
      </c>
      <c r="B22" s="341" t="s">
        <v>500</v>
      </c>
      <c r="C22" s="343"/>
    </row>
    <row r="23" s="327" customFormat="1" ht="27" customHeight="1" spans="1:3">
      <c r="A23" s="41">
        <v>50302</v>
      </c>
      <c r="B23" s="341" t="s">
        <v>501</v>
      </c>
      <c r="C23" s="343"/>
    </row>
    <row r="24" s="326" customFormat="1" ht="27" customHeight="1" spans="1:3">
      <c r="A24" s="41">
        <v>50303</v>
      </c>
      <c r="B24" s="341" t="s">
        <v>502</v>
      </c>
      <c r="C24" s="343"/>
    </row>
    <row r="25" s="327" customFormat="1" ht="27" customHeight="1" spans="1:3">
      <c r="A25" s="41">
        <v>50305</v>
      </c>
      <c r="B25" s="341" t="s">
        <v>503</v>
      </c>
      <c r="C25" s="343"/>
    </row>
    <row r="26" s="327" customFormat="1" ht="27" customHeight="1" spans="1:3">
      <c r="A26" s="41">
        <v>50306</v>
      </c>
      <c r="B26" s="341" t="s">
        <v>504</v>
      </c>
      <c r="C26" s="343"/>
    </row>
    <row r="27" s="327" customFormat="1" ht="27" customHeight="1" spans="1:3">
      <c r="A27" s="41">
        <v>50307</v>
      </c>
      <c r="B27" s="341" t="s">
        <v>505</v>
      </c>
      <c r="C27" s="41"/>
    </row>
    <row r="28" s="327" customFormat="1" ht="27" customHeight="1" spans="1:3">
      <c r="A28" s="41">
        <v>50399</v>
      </c>
      <c r="B28" s="341" t="s">
        <v>506</v>
      </c>
      <c r="C28" s="41"/>
    </row>
    <row r="29" s="327" customFormat="1" ht="27" customHeight="1" spans="1:3">
      <c r="A29" s="41">
        <v>505</v>
      </c>
      <c r="B29" s="342" t="s">
        <v>507</v>
      </c>
      <c r="C29" s="340">
        <f>SUM(C30:C31)</f>
        <v>71414</v>
      </c>
    </row>
    <row r="30" s="326" customFormat="1" ht="27" customHeight="1" spans="1:3">
      <c r="A30" s="41">
        <v>50501</v>
      </c>
      <c r="B30" s="341" t="s">
        <v>508</v>
      </c>
      <c r="C30" s="39">
        <v>67524</v>
      </c>
    </row>
    <row r="31" s="327" customFormat="1" ht="27" customHeight="1" spans="1:3">
      <c r="A31" s="41">
        <v>50502</v>
      </c>
      <c r="B31" s="341" t="s">
        <v>509</v>
      </c>
      <c r="C31" s="39">
        <v>3890</v>
      </c>
    </row>
    <row r="32" s="327" customFormat="1" ht="27" customHeight="1" spans="1:3">
      <c r="A32" s="41">
        <v>50599</v>
      </c>
      <c r="B32" s="341" t="s">
        <v>510</v>
      </c>
      <c r="C32" s="41"/>
    </row>
    <row r="33" s="327" customFormat="1" ht="27" customHeight="1" spans="1:3">
      <c r="A33" s="41">
        <v>506</v>
      </c>
      <c r="B33" s="342" t="s">
        <v>511</v>
      </c>
      <c r="C33" s="343"/>
    </row>
    <row r="34" s="326" customFormat="1" ht="27" customHeight="1" spans="1:3">
      <c r="A34" s="41">
        <v>50601</v>
      </c>
      <c r="B34" s="341" t="s">
        <v>512</v>
      </c>
      <c r="C34" s="343"/>
    </row>
    <row r="35" s="327" customFormat="1" ht="27" customHeight="1" spans="1:3">
      <c r="A35" s="41">
        <v>50602</v>
      </c>
      <c r="B35" s="341" t="s">
        <v>513</v>
      </c>
      <c r="C35" s="343"/>
    </row>
    <row r="36" s="327" customFormat="1" ht="27" customHeight="1" spans="1:3">
      <c r="A36" s="41">
        <v>507</v>
      </c>
      <c r="B36" s="342" t="s">
        <v>514</v>
      </c>
      <c r="C36" s="343"/>
    </row>
    <row r="37" s="326" customFormat="1" ht="27" customHeight="1" spans="1:3">
      <c r="A37" s="41">
        <v>50701</v>
      </c>
      <c r="B37" s="341" t="s">
        <v>515</v>
      </c>
      <c r="C37" s="343"/>
    </row>
    <row r="38" s="327" customFormat="1" ht="27" customHeight="1" spans="1:3">
      <c r="A38" s="41">
        <v>50702</v>
      </c>
      <c r="B38" s="341" t="s">
        <v>516</v>
      </c>
      <c r="C38" s="343"/>
    </row>
    <row r="39" s="327" customFormat="1" ht="27" customHeight="1" spans="1:3">
      <c r="A39" s="41">
        <v>50799</v>
      </c>
      <c r="B39" s="341" t="s">
        <v>517</v>
      </c>
      <c r="C39" s="343"/>
    </row>
    <row r="40" s="326" customFormat="1" ht="27" customHeight="1" spans="1:3">
      <c r="A40" s="41">
        <v>508</v>
      </c>
      <c r="B40" s="342" t="s">
        <v>518</v>
      </c>
      <c r="C40" s="343"/>
    </row>
    <row r="41" s="327" customFormat="1" ht="27" customHeight="1" spans="1:3">
      <c r="A41" s="41">
        <v>50803</v>
      </c>
      <c r="B41" s="341" t="s">
        <v>519</v>
      </c>
      <c r="C41" s="343"/>
    </row>
    <row r="42" s="327" customFormat="1" ht="27" customHeight="1" spans="1:3">
      <c r="A42" s="41">
        <v>50804</v>
      </c>
      <c r="B42" s="341" t="s">
        <v>520</v>
      </c>
      <c r="C42" s="343"/>
    </row>
    <row r="43" s="327" customFormat="1" ht="27" customHeight="1" spans="1:3">
      <c r="A43" s="41">
        <v>509</v>
      </c>
      <c r="B43" s="342" t="s">
        <v>521</v>
      </c>
      <c r="C43" s="340">
        <f>SUM(C44:C48)</f>
        <v>9799</v>
      </c>
    </row>
    <row r="44" s="326" customFormat="1" ht="27" customHeight="1" spans="1:3">
      <c r="A44" s="41">
        <v>50901</v>
      </c>
      <c r="B44" s="341" t="s">
        <v>522</v>
      </c>
      <c r="C44" s="39">
        <v>1496</v>
      </c>
    </row>
    <row r="45" s="327" customFormat="1" ht="27" customHeight="1" spans="1:3">
      <c r="A45" s="41">
        <v>50902</v>
      </c>
      <c r="B45" s="341" t="s">
        <v>523</v>
      </c>
      <c r="C45" s="39"/>
    </row>
    <row r="46" s="327" customFormat="1" ht="27" customHeight="1" spans="1:3">
      <c r="A46" s="41">
        <v>50903</v>
      </c>
      <c r="B46" s="341" t="s">
        <v>524</v>
      </c>
      <c r="C46" s="39"/>
    </row>
    <row r="47" s="327" customFormat="1" ht="27" customHeight="1" spans="1:3">
      <c r="A47" s="41">
        <v>50905</v>
      </c>
      <c r="B47" s="341" t="s">
        <v>525</v>
      </c>
      <c r="C47" s="39">
        <v>8209</v>
      </c>
    </row>
    <row r="48" s="327" customFormat="1" ht="27" customHeight="1" spans="1:3">
      <c r="A48" s="41">
        <v>50999</v>
      </c>
      <c r="B48" s="341" t="s">
        <v>526</v>
      </c>
      <c r="C48" s="39">
        <v>94</v>
      </c>
    </row>
    <row r="49" s="327" customFormat="1" ht="27" customHeight="1" spans="1:3">
      <c r="A49" s="41">
        <v>510</v>
      </c>
      <c r="B49" s="342" t="s">
        <v>527</v>
      </c>
      <c r="C49" s="343"/>
    </row>
    <row r="50" s="326" customFormat="1" ht="27" customHeight="1" spans="1:3">
      <c r="A50" s="41">
        <v>51002</v>
      </c>
      <c r="B50" s="341" t="s">
        <v>527</v>
      </c>
      <c r="C50" s="343"/>
    </row>
    <row r="51" s="327" customFormat="1" ht="27" customHeight="1" spans="1:3">
      <c r="A51" s="41">
        <v>51003</v>
      </c>
      <c r="B51" s="341" t="s">
        <v>528</v>
      </c>
      <c r="C51" s="343"/>
    </row>
    <row r="52" s="327" customFormat="1" ht="27" customHeight="1" spans="1:3">
      <c r="A52" s="41">
        <v>511</v>
      </c>
      <c r="B52" s="342" t="s">
        <v>529</v>
      </c>
      <c r="C52" s="343"/>
    </row>
    <row r="53" s="327" customFormat="1" ht="27" customHeight="1" spans="1:3">
      <c r="A53" s="41">
        <v>51101</v>
      </c>
      <c r="B53" s="341" t="s">
        <v>530</v>
      </c>
      <c r="C53" s="343"/>
    </row>
    <row r="54" s="327" customFormat="1" ht="27" customHeight="1" spans="1:3">
      <c r="A54" s="41">
        <v>51103</v>
      </c>
      <c r="B54" s="341" t="s">
        <v>531</v>
      </c>
      <c r="C54" s="343"/>
    </row>
    <row r="55" s="326" customFormat="1" ht="27" customHeight="1" spans="1:3">
      <c r="A55" s="41">
        <v>514</v>
      </c>
      <c r="B55" s="342" t="s">
        <v>532</v>
      </c>
      <c r="C55" s="343"/>
    </row>
    <row r="56" s="327" customFormat="1" ht="27" customHeight="1" spans="1:3">
      <c r="A56" s="41">
        <v>51401</v>
      </c>
      <c r="B56" s="341" t="s">
        <v>475</v>
      </c>
      <c r="C56" s="343"/>
    </row>
    <row r="57" s="326" customFormat="1" ht="27" customHeight="1" spans="1:3">
      <c r="A57" s="41">
        <v>51402</v>
      </c>
      <c r="B57" s="341" t="s">
        <v>533</v>
      </c>
      <c r="C57" s="343"/>
    </row>
    <row r="58" s="327" customFormat="1" ht="27" customHeight="1" spans="1:3">
      <c r="A58" s="41">
        <v>599</v>
      </c>
      <c r="B58" s="342" t="s">
        <v>132</v>
      </c>
      <c r="C58" s="343"/>
    </row>
    <row r="59" s="327" customFormat="1" ht="27" customHeight="1" spans="1:3">
      <c r="A59" s="41">
        <v>59999</v>
      </c>
      <c r="B59" s="341" t="s">
        <v>132</v>
      </c>
      <c r="C59" s="343"/>
    </row>
    <row r="60" s="326" customFormat="1" ht="27" customHeight="1" spans="1:3">
      <c r="A60" s="41"/>
      <c r="B60" s="344"/>
      <c r="C60" s="343"/>
    </row>
    <row r="61" s="327" customFormat="1" ht="27" customHeight="1" spans="1:3">
      <c r="A61" s="41"/>
      <c r="B61" s="344"/>
      <c r="C61" s="343"/>
    </row>
    <row r="62" s="327" customFormat="1" ht="27" customHeight="1" spans="1:3">
      <c r="A62" s="41"/>
      <c r="B62" s="345" t="s">
        <v>534</v>
      </c>
      <c r="C62" s="275">
        <f>+C43+C29+C10+C5</f>
        <v>187573</v>
      </c>
    </row>
  </sheetData>
  <mergeCells count="1">
    <mergeCell ref="A2:C2"/>
  </mergeCells>
  <pageMargins left="0.75" right="0.2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877"/>
  <sheetViews>
    <sheetView zoomScale="120" zoomScaleNormal="120" topLeftCell="F1" workbookViewId="0">
      <selection activeCell="F6" sqref="F6"/>
    </sheetView>
  </sheetViews>
  <sheetFormatPr defaultColWidth="10" defaultRowHeight="13.5"/>
  <cols>
    <col min="1" max="1" width="4.34166666666667" style="304" customWidth="1"/>
    <col min="2" max="2" width="4.75" style="304" customWidth="1"/>
    <col min="3" max="3" width="5.425" style="304" customWidth="1"/>
    <col min="4" max="4" width="9.63333333333333" style="304" customWidth="1"/>
    <col min="5" max="5" width="20.4916666666667" style="304" customWidth="1"/>
    <col min="6" max="6" width="15.5" style="304" customWidth="1"/>
    <col min="7" max="22" width="10.25" style="304" customWidth="1"/>
    <col min="23" max="23" width="9.76666666666667" style="304" customWidth="1"/>
    <col min="24" max="16384" width="10" style="304"/>
  </cols>
  <sheetData>
    <row r="1" s="304" customFormat="1" ht="21" customHeight="1" spans="1:22">
      <c r="A1" s="323" t="s">
        <v>535</v>
      </c>
      <c r="B1" s="323"/>
      <c r="C1" s="323"/>
      <c r="U1" s="30"/>
      <c r="V1" s="30"/>
    </row>
    <row r="2" s="304" customFormat="1" ht="24" customHeight="1" spans="1:22">
      <c r="A2" s="324" t="s">
        <v>536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324"/>
      <c r="U2" s="324"/>
      <c r="V2" s="324"/>
    </row>
    <row r="3" s="304" customFormat="1" ht="23" customHeight="1" spans="1:22">
      <c r="A3" s="307"/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  <c r="U3" s="319" t="s">
        <v>2</v>
      </c>
      <c r="V3" s="319"/>
    </row>
    <row r="4" s="304" customFormat="1" ht="26.7" customHeight="1" spans="1:22">
      <c r="A4" s="308" t="s">
        <v>537</v>
      </c>
      <c r="B4" s="308"/>
      <c r="C4" s="308"/>
      <c r="D4" s="308" t="s">
        <v>538</v>
      </c>
      <c r="E4" s="308" t="s">
        <v>539</v>
      </c>
      <c r="F4" s="308" t="s">
        <v>540</v>
      </c>
      <c r="G4" s="308" t="s">
        <v>541</v>
      </c>
      <c r="H4" s="308"/>
      <c r="I4" s="308"/>
      <c r="J4" s="308"/>
      <c r="K4" s="308"/>
      <c r="L4" s="308" t="s">
        <v>542</v>
      </c>
      <c r="M4" s="308"/>
      <c r="N4" s="308"/>
      <c r="O4" s="308"/>
      <c r="P4" s="308"/>
      <c r="Q4" s="308"/>
      <c r="R4" s="308" t="s">
        <v>461</v>
      </c>
      <c r="S4" s="308" t="s">
        <v>543</v>
      </c>
      <c r="T4" s="308"/>
      <c r="U4" s="308"/>
      <c r="V4" s="308"/>
    </row>
    <row r="5" s="304" customFormat="1" ht="56.05" customHeight="1" spans="1:22">
      <c r="A5" s="308" t="s">
        <v>544</v>
      </c>
      <c r="B5" s="308" t="s">
        <v>545</v>
      </c>
      <c r="C5" s="308" t="s">
        <v>546</v>
      </c>
      <c r="D5" s="308"/>
      <c r="E5" s="308"/>
      <c r="F5" s="308"/>
      <c r="G5" s="308" t="s">
        <v>54</v>
      </c>
      <c r="H5" s="308" t="s">
        <v>547</v>
      </c>
      <c r="I5" s="308" t="s">
        <v>548</v>
      </c>
      <c r="J5" s="308" t="s">
        <v>549</v>
      </c>
      <c r="K5" s="308" t="s">
        <v>550</v>
      </c>
      <c r="L5" s="308" t="s">
        <v>54</v>
      </c>
      <c r="M5" s="308" t="s">
        <v>551</v>
      </c>
      <c r="N5" s="308" t="s">
        <v>552</v>
      </c>
      <c r="O5" s="308" t="s">
        <v>553</v>
      </c>
      <c r="P5" s="308" t="s">
        <v>554</v>
      </c>
      <c r="Q5" s="308" t="s">
        <v>555</v>
      </c>
      <c r="R5" s="308"/>
      <c r="S5" s="308" t="s">
        <v>54</v>
      </c>
      <c r="T5" s="308" t="s">
        <v>556</v>
      </c>
      <c r="U5" s="308" t="s">
        <v>557</v>
      </c>
      <c r="V5" s="308" t="s">
        <v>487</v>
      </c>
    </row>
    <row r="6" s="304" customFormat="1" ht="22.8" customHeight="1" spans="1:22">
      <c r="A6" s="309"/>
      <c r="B6" s="309"/>
      <c r="C6" s="309"/>
      <c r="D6" s="309"/>
      <c r="E6" s="309" t="s">
        <v>54</v>
      </c>
      <c r="F6" s="310">
        <v>159414.454597</v>
      </c>
      <c r="G6" s="310">
        <v>118555.029425</v>
      </c>
      <c r="H6" s="310">
        <v>66055.22502</v>
      </c>
      <c r="I6" s="310">
        <v>14053.356</v>
      </c>
      <c r="J6" s="310">
        <v>15978.930165</v>
      </c>
      <c r="K6" s="310">
        <v>22467.51824</v>
      </c>
      <c r="L6" s="310">
        <v>27475.048172</v>
      </c>
      <c r="M6" s="310">
        <v>17019.2628</v>
      </c>
      <c r="N6" s="310"/>
      <c r="O6" s="310">
        <v>9109.6054</v>
      </c>
      <c r="P6" s="310"/>
      <c r="Q6" s="310">
        <v>1346.179972</v>
      </c>
      <c r="R6" s="310">
        <v>13384.377</v>
      </c>
      <c r="S6" s="310"/>
      <c r="T6" s="310"/>
      <c r="U6" s="310"/>
      <c r="V6" s="310"/>
    </row>
    <row r="7" s="304" customFormat="1" ht="22.8" customHeight="1" spans="1:22">
      <c r="A7" s="309"/>
      <c r="B7" s="309"/>
      <c r="C7" s="309"/>
      <c r="D7" s="311" t="s">
        <v>558</v>
      </c>
      <c r="E7" s="311" t="s">
        <v>559</v>
      </c>
      <c r="F7" s="310">
        <v>509.759339</v>
      </c>
      <c r="G7" s="310">
        <v>372.4026</v>
      </c>
      <c r="H7" s="310">
        <v>198.6648</v>
      </c>
      <c r="I7" s="310">
        <v>86.826</v>
      </c>
      <c r="J7" s="310">
        <v>73.2942</v>
      </c>
      <c r="K7" s="310">
        <v>13.6176</v>
      </c>
      <c r="L7" s="310">
        <v>92.668439</v>
      </c>
      <c r="M7" s="310">
        <v>58.3748</v>
      </c>
      <c r="N7" s="310"/>
      <c r="O7" s="310">
        <v>31.7413</v>
      </c>
      <c r="P7" s="310"/>
      <c r="Q7" s="310">
        <v>2.552339</v>
      </c>
      <c r="R7" s="310">
        <v>44.6883</v>
      </c>
      <c r="S7" s="310"/>
      <c r="T7" s="310"/>
      <c r="U7" s="310"/>
      <c r="V7" s="310"/>
    </row>
    <row r="8" s="304" customFormat="1" ht="22.8" customHeight="1" spans="1:22">
      <c r="A8" s="309"/>
      <c r="B8" s="309"/>
      <c r="C8" s="309"/>
      <c r="D8" s="312" t="s">
        <v>560</v>
      </c>
      <c r="E8" s="312" t="s">
        <v>561</v>
      </c>
      <c r="F8" s="310">
        <v>509.759339</v>
      </c>
      <c r="G8" s="310">
        <v>372.4026</v>
      </c>
      <c r="H8" s="310">
        <v>198.6648</v>
      </c>
      <c r="I8" s="310">
        <v>86.826</v>
      </c>
      <c r="J8" s="310">
        <v>73.2942</v>
      </c>
      <c r="K8" s="310">
        <v>13.6176</v>
      </c>
      <c r="L8" s="310">
        <v>92.668439</v>
      </c>
      <c r="M8" s="310">
        <v>58.3748</v>
      </c>
      <c r="N8" s="310"/>
      <c r="O8" s="310">
        <v>31.7413</v>
      </c>
      <c r="P8" s="310"/>
      <c r="Q8" s="310">
        <v>2.552339</v>
      </c>
      <c r="R8" s="310">
        <v>44.6883</v>
      </c>
      <c r="S8" s="310"/>
      <c r="T8" s="310"/>
      <c r="U8" s="310"/>
      <c r="V8" s="310"/>
    </row>
    <row r="9" s="304" customFormat="1" ht="22.8" customHeight="1" spans="1:22">
      <c r="A9" s="321" t="s">
        <v>562</v>
      </c>
      <c r="B9" s="321"/>
      <c r="C9" s="321"/>
      <c r="D9" s="311" t="s">
        <v>562</v>
      </c>
      <c r="E9" s="311" t="s">
        <v>143</v>
      </c>
      <c r="F9" s="313">
        <v>372.4026</v>
      </c>
      <c r="G9" s="313">
        <v>372.4026</v>
      </c>
      <c r="H9" s="313">
        <v>198.6648</v>
      </c>
      <c r="I9" s="313">
        <v>86.826</v>
      </c>
      <c r="J9" s="313">
        <v>73.2942</v>
      </c>
      <c r="K9" s="313">
        <v>13.6176</v>
      </c>
      <c r="L9" s="313"/>
      <c r="M9" s="313"/>
      <c r="N9" s="313"/>
      <c r="O9" s="313"/>
      <c r="P9" s="313"/>
      <c r="Q9" s="313"/>
      <c r="R9" s="313"/>
      <c r="S9" s="313"/>
      <c r="T9" s="313"/>
      <c r="U9" s="313"/>
      <c r="V9" s="313"/>
    </row>
    <row r="10" s="304" customFormat="1" ht="22.8" customHeight="1" spans="1:22">
      <c r="A10" s="321" t="s">
        <v>562</v>
      </c>
      <c r="B10" s="321" t="s">
        <v>563</v>
      </c>
      <c r="C10" s="321"/>
      <c r="D10" s="311" t="s">
        <v>564</v>
      </c>
      <c r="E10" s="311" t="s">
        <v>183</v>
      </c>
      <c r="F10" s="313">
        <v>372.4026</v>
      </c>
      <c r="G10" s="313">
        <v>372.4026</v>
      </c>
      <c r="H10" s="313">
        <v>198.6648</v>
      </c>
      <c r="I10" s="313">
        <v>86.826</v>
      </c>
      <c r="J10" s="313">
        <v>73.2942</v>
      </c>
      <c r="K10" s="313">
        <v>13.6176</v>
      </c>
      <c r="L10" s="313"/>
      <c r="M10" s="313"/>
      <c r="N10" s="313"/>
      <c r="O10" s="313"/>
      <c r="P10" s="313"/>
      <c r="Q10" s="313"/>
      <c r="R10" s="313"/>
      <c r="S10" s="313"/>
      <c r="T10" s="313"/>
      <c r="U10" s="313"/>
      <c r="V10" s="313"/>
    </row>
    <row r="11" s="304" customFormat="1" ht="22.8" customHeight="1" spans="1:22">
      <c r="A11" s="314" t="s">
        <v>562</v>
      </c>
      <c r="B11" s="314" t="s">
        <v>563</v>
      </c>
      <c r="C11" s="314" t="s">
        <v>565</v>
      </c>
      <c r="D11" s="315" t="s">
        <v>566</v>
      </c>
      <c r="E11" s="325" t="s">
        <v>567</v>
      </c>
      <c r="F11" s="317">
        <v>372.4026</v>
      </c>
      <c r="G11" s="318">
        <v>372.4026</v>
      </c>
      <c r="H11" s="318">
        <v>198.6648</v>
      </c>
      <c r="I11" s="318">
        <v>86.826</v>
      </c>
      <c r="J11" s="318">
        <v>73.2942</v>
      </c>
      <c r="K11" s="318">
        <v>13.6176</v>
      </c>
      <c r="L11" s="317"/>
      <c r="M11" s="318"/>
      <c r="N11" s="318"/>
      <c r="O11" s="318"/>
      <c r="P11" s="318"/>
      <c r="Q11" s="318"/>
      <c r="R11" s="318"/>
      <c r="S11" s="317"/>
      <c r="T11" s="318"/>
      <c r="U11" s="318"/>
      <c r="V11" s="318"/>
    </row>
    <row r="12" s="304" customFormat="1" ht="22.8" customHeight="1" spans="1:22">
      <c r="A12" s="321" t="s">
        <v>568</v>
      </c>
      <c r="B12" s="321"/>
      <c r="C12" s="321"/>
      <c r="D12" s="311" t="s">
        <v>568</v>
      </c>
      <c r="E12" s="311" t="s">
        <v>264</v>
      </c>
      <c r="F12" s="313">
        <v>60.927139</v>
      </c>
      <c r="G12" s="313"/>
      <c r="H12" s="313"/>
      <c r="I12" s="313"/>
      <c r="J12" s="313"/>
      <c r="K12" s="313"/>
      <c r="L12" s="313">
        <v>60.927139</v>
      </c>
      <c r="M12" s="313">
        <v>58.3748</v>
      </c>
      <c r="N12" s="313"/>
      <c r="O12" s="313"/>
      <c r="P12" s="313"/>
      <c r="Q12" s="313">
        <v>2.552339</v>
      </c>
      <c r="R12" s="313"/>
      <c r="S12" s="313"/>
      <c r="T12" s="313"/>
      <c r="U12" s="313"/>
      <c r="V12" s="313"/>
    </row>
    <row r="13" s="304" customFormat="1" ht="22.8" customHeight="1" spans="1:22">
      <c r="A13" s="321" t="s">
        <v>568</v>
      </c>
      <c r="B13" s="321" t="s">
        <v>569</v>
      </c>
      <c r="C13" s="321"/>
      <c r="D13" s="311" t="s">
        <v>570</v>
      </c>
      <c r="E13" s="311" t="s">
        <v>277</v>
      </c>
      <c r="F13" s="313">
        <v>58.3748</v>
      </c>
      <c r="G13" s="313"/>
      <c r="H13" s="313"/>
      <c r="I13" s="313"/>
      <c r="J13" s="313"/>
      <c r="K13" s="313"/>
      <c r="L13" s="313">
        <v>58.3748</v>
      </c>
      <c r="M13" s="313">
        <v>58.3748</v>
      </c>
      <c r="N13" s="313"/>
      <c r="O13" s="313"/>
      <c r="P13" s="313"/>
      <c r="Q13" s="313"/>
      <c r="R13" s="313"/>
      <c r="S13" s="313"/>
      <c r="T13" s="313"/>
      <c r="U13" s="313"/>
      <c r="V13" s="313"/>
    </row>
    <row r="14" s="304" customFormat="1" ht="22.8" customHeight="1" spans="1:22">
      <c r="A14" s="314" t="s">
        <v>568</v>
      </c>
      <c r="B14" s="314" t="s">
        <v>569</v>
      </c>
      <c r="C14" s="314" t="s">
        <v>569</v>
      </c>
      <c r="D14" s="315" t="s">
        <v>571</v>
      </c>
      <c r="E14" s="325" t="s">
        <v>572</v>
      </c>
      <c r="F14" s="317">
        <v>58.3748</v>
      </c>
      <c r="G14" s="318"/>
      <c r="H14" s="318"/>
      <c r="I14" s="318"/>
      <c r="J14" s="318"/>
      <c r="K14" s="318"/>
      <c r="L14" s="317">
        <v>58.3748</v>
      </c>
      <c r="M14" s="318">
        <v>58.3748</v>
      </c>
      <c r="N14" s="318"/>
      <c r="O14" s="318"/>
      <c r="P14" s="318"/>
      <c r="Q14" s="318"/>
      <c r="R14" s="318"/>
      <c r="S14" s="317"/>
      <c r="T14" s="318"/>
      <c r="U14" s="318"/>
      <c r="V14" s="318"/>
    </row>
    <row r="15" s="304" customFormat="1" ht="22.8" customHeight="1" spans="1:22">
      <c r="A15" s="321" t="s">
        <v>568</v>
      </c>
      <c r="B15" s="321" t="s">
        <v>573</v>
      </c>
      <c r="C15" s="321"/>
      <c r="D15" s="311" t="s">
        <v>574</v>
      </c>
      <c r="E15" s="311" t="s">
        <v>317</v>
      </c>
      <c r="F15" s="313">
        <v>2.552339</v>
      </c>
      <c r="G15" s="313"/>
      <c r="H15" s="313"/>
      <c r="I15" s="313"/>
      <c r="J15" s="313"/>
      <c r="K15" s="313"/>
      <c r="L15" s="313">
        <v>2.552339</v>
      </c>
      <c r="M15" s="313"/>
      <c r="N15" s="313"/>
      <c r="O15" s="313"/>
      <c r="P15" s="313"/>
      <c r="Q15" s="313">
        <v>2.552339</v>
      </c>
      <c r="R15" s="313"/>
      <c r="S15" s="313"/>
      <c r="T15" s="313"/>
      <c r="U15" s="313"/>
      <c r="V15" s="313"/>
    </row>
    <row r="16" s="304" customFormat="1" ht="22.8" customHeight="1" spans="1:22">
      <c r="A16" s="314" t="s">
        <v>568</v>
      </c>
      <c r="B16" s="314" t="s">
        <v>573</v>
      </c>
      <c r="C16" s="314" t="s">
        <v>573</v>
      </c>
      <c r="D16" s="315" t="s">
        <v>575</v>
      </c>
      <c r="E16" s="325" t="s">
        <v>576</v>
      </c>
      <c r="F16" s="317">
        <v>2.552339</v>
      </c>
      <c r="G16" s="318"/>
      <c r="H16" s="318"/>
      <c r="I16" s="318"/>
      <c r="J16" s="318"/>
      <c r="K16" s="318"/>
      <c r="L16" s="317">
        <v>2.552339</v>
      </c>
      <c r="M16" s="318"/>
      <c r="N16" s="318"/>
      <c r="O16" s="318"/>
      <c r="P16" s="318"/>
      <c r="Q16" s="318">
        <v>2.552339</v>
      </c>
      <c r="R16" s="318"/>
      <c r="S16" s="317"/>
      <c r="T16" s="318"/>
      <c r="U16" s="318"/>
      <c r="V16" s="318"/>
    </row>
    <row r="17" s="304" customFormat="1" ht="22.8" customHeight="1" spans="1:22">
      <c r="A17" s="321" t="s">
        <v>577</v>
      </c>
      <c r="B17" s="321"/>
      <c r="C17" s="321"/>
      <c r="D17" s="311" t="s">
        <v>577</v>
      </c>
      <c r="E17" s="311" t="s">
        <v>318</v>
      </c>
      <c r="F17" s="313">
        <v>31.7413</v>
      </c>
      <c r="G17" s="313"/>
      <c r="H17" s="313"/>
      <c r="I17" s="313"/>
      <c r="J17" s="313"/>
      <c r="K17" s="313"/>
      <c r="L17" s="313">
        <v>31.7413</v>
      </c>
      <c r="M17" s="313"/>
      <c r="N17" s="313"/>
      <c r="O17" s="313">
        <v>31.7413</v>
      </c>
      <c r="P17" s="313"/>
      <c r="Q17" s="313"/>
      <c r="R17" s="313"/>
      <c r="S17" s="313"/>
      <c r="T17" s="313"/>
      <c r="U17" s="313"/>
      <c r="V17" s="313"/>
    </row>
    <row r="18" s="304" customFormat="1" ht="22.8" customHeight="1" spans="1:22">
      <c r="A18" s="321" t="s">
        <v>577</v>
      </c>
      <c r="B18" s="321" t="s">
        <v>578</v>
      </c>
      <c r="C18" s="321"/>
      <c r="D18" s="311" t="s">
        <v>579</v>
      </c>
      <c r="E18" s="311" t="s">
        <v>344</v>
      </c>
      <c r="F18" s="313">
        <v>31.7413</v>
      </c>
      <c r="G18" s="313"/>
      <c r="H18" s="313"/>
      <c r="I18" s="313"/>
      <c r="J18" s="313"/>
      <c r="K18" s="313"/>
      <c r="L18" s="313">
        <v>31.7413</v>
      </c>
      <c r="M18" s="313"/>
      <c r="N18" s="313"/>
      <c r="O18" s="313">
        <v>31.7413</v>
      </c>
      <c r="P18" s="313"/>
      <c r="Q18" s="313"/>
      <c r="R18" s="313"/>
      <c r="S18" s="313"/>
      <c r="T18" s="313"/>
      <c r="U18" s="313"/>
      <c r="V18" s="313"/>
    </row>
    <row r="19" s="304" customFormat="1" ht="22.8" customHeight="1" spans="1:22">
      <c r="A19" s="314" t="s">
        <v>577</v>
      </c>
      <c r="B19" s="314" t="s">
        <v>578</v>
      </c>
      <c r="C19" s="314" t="s">
        <v>565</v>
      </c>
      <c r="D19" s="315" t="s">
        <v>580</v>
      </c>
      <c r="E19" s="325" t="s">
        <v>581</v>
      </c>
      <c r="F19" s="317">
        <v>31.7413</v>
      </c>
      <c r="G19" s="318"/>
      <c r="H19" s="318"/>
      <c r="I19" s="318"/>
      <c r="J19" s="318"/>
      <c r="K19" s="318"/>
      <c r="L19" s="317">
        <v>31.7413</v>
      </c>
      <c r="M19" s="318"/>
      <c r="N19" s="318"/>
      <c r="O19" s="318">
        <v>31.7413</v>
      </c>
      <c r="P19" s="318"/>
      <c r="Q19" s="318"/>
      <c r="R19" s="318"/>
      <c r="S19" s="317"/>
      <c r="T19" s="318"/>
      <c r="U19" s="318"/>
      <c r="V19" s="318"/>
    </row>
    <row r="20" s="304" customFormat="1" ht="22.8" customHeight="1" spans="1:22">
      <c r="A20" s="321" t="s">
        <v>582</v>
      </c>
      <c r="B20" s="321"/>
      <c r="C20" s="321"/>
      <c r="D20" s="311" t="s">
        <v>582</v>
      </c>
      <c r="E20" s="311" t="s">
        <v>454</v>
      </c>
      <c r="F20" s="313">
        <v>44.6883</v>
      </c>
      <c r="G20" s="313"/>
      <c r="H20" s="313"/>
      <c r="I20" s="313"/>
      <c r="J20" s="313"/>
      <c r="K20" s="313"/>
      <c r="L20" s="313"/>
      <c r="M20" s="313"/>
      <c r="N20" s="313"/>
      <c r="O20" s="313"/>
      <c r="P20" s="313"/>
      <c r="Q20" s="313"/>
      <c r="R20" s="313">
        <v>44.6883</v>
      </c>
      <c r="S20" s="313"/>
      <c r="T20" s="313"/>
      <c r="U20" s="313"/>
      <c r="V20" s="313"/>
    </row>
    <row r="21" s="304" customFormat="1" ht="22.8" customHeight="1" spans="1:22">
      <c r="A21" s="321" t="s">
        <v>582</v>
      </c>
      <c r="B21" s="321" t="s">
        <v>583</v>
      </c>
      <c r="C21" s="321"/>
      <c r="D21" s="311" t="s">
        <v>584</v>
      </c>
      <c r="E21" s="311" t="s">
        <v>460</v>
      </c>
      <c r="F21" s="313">
        <v>44.6883</v>
      </c>
      <c r="G21" s="313"/>
      <c r="H21" s="313"/>
      <c r="I21" s="313"/>
      <c r="J21" s="313"/>
      <c r="K21" s="313"/>
      <c r="L21" s="313"/>
      <c r="M21" s="313"/>
      <c r="N21" s="313"/>
      <c r="O21" s="313"/>
      <c r="P21" s="313"/>
      <c r="Q21" s="313"/>
      <c r="R21" s="313">
        <v>44.6883</v>
      </c>
      <c r="S21" s="313"/>
      <c r="T21" s="313"/>
      <c r="U21" s="313"/>
      <c r="V21" s="313"/>
    </row>
    <row r="22" s="304" customFormat="1" ht="22.8" customHeight="1" spans="1:22">
      <c r="A22" s="314" t="s">
        <v>582</v>
      </c>
      <c r="B22" s="314" t="s">
        <v>583</v>
      </c>
      <c r="C22" s="314" t="s">
        <v>565</v>
      </c>
      <c r="D22" s="315" t="s">
        <v>585</v>
      </c>
      <c r="E22" s="325" t="s">
        <v>586</v>
      </c>
      <c r="F22" s="317">
        <v>44.6883</v>
      </c>
      <c r="G22" s="318"/>
      <c r="H22" s="318"/>
      <c r="I22" s="318"/>
      <c r="J22" s="318"/>
      <c r="K22" s="318"/>
      <c r="L22" s="317"/>
      <c r="M22" s="318"/>
      <c r="N22" s="318"/>
      <c r="O22" s="318"/>
      <c r="P22" s="318"/>
      <c r="Q22" s="318"/>
      <c r="R22" s="318">
        <v>44.6883</v>
      </c>
      <c r="S22" s="317"/>
      <c r="T22" s="318"/>
      <c r="U22" s="318"/>
      <c r="V22" s="318"/>
    </row>
    <row r="23" s="304" customFormat="1" ht="22.8" customHeight="1" spans="1:22">
      <c r="A23" s="309"/>
      <c r="B23" s="309"/>
      <c r="C23" s="309"/>
      <c r="D23" s="311" t="s">
        <v>587</v>
      </c>
      <c r="E23" s="311" t="s">
        <v>588</v>
      </c>
      <c r="F23" s="310">
        <v>1241.81294</v>
      </c>
      <c r="G23" s="310">
        <v>910.0634</v>
      </c>
      <c r="H23" s="310">
        <v>474.6444</v>
      </c>
      <c r="I23" s="310">
        <v>244.9656</v>
      </c>
      <c r="J23" s="310">
        <v>179.2302</v>
      </c>
      <c r="K23" s="310">
        <v>11.2232</v>
      </c>
      <c r="L23" s="310">
        <v>222.54194</v>
      </c>
      <c r="M23" s="310">
        <v>140.5529</v>
      </c>
      <c r="N23" s="310"/>
      <c r="O23" s="310">
        <v>76.4257</v>
      </c>
      <c r="P23" s="310"/>
      <c r="Q23" s="310">
        <v>5.56334</v>
      </c>
      <c r="R23" s="310">
        <v>109.2076</v>
      </c>
      <c r="S23" s="310"/>
      <c r="T23" s="310"/>
      <c r="U23" s="310"/>
      <c r="V23" s="310"/>
    </row>
    <row r="24" s="304" customFormat="1" ht="22.8" customHeight="1" spans="1:22">
      <c r="A24" s="309"/>
      <c r="B24" s="309"/>
      <c r="C24" s="309"/>
      <c r="D24" s="312" t="s">
        <v>589</v>
      </c>
      <c r="E24" s="312" t="s">
        <v>590</v>
      </c>
      <c r="F24" s="310">
        <v>1241.81294</v>
      </c>
      <c r="G24" s="310">
        <v>910.0634</v>
      </c>
      <c r="H24" s="310">
        <v>474.6444</v>
      </c>
      <c r="I24" s="310">
        <v>244.9656</v>
      </c>
      <c r="J24" s="310">
        <v>179.2302</v>
      </c>
      <c r="K24" s="310">
        <v>11.2232</v>
      </c>
      <c r="L24" s="310">
        <v>222.54194</v>
      </c>
      <c r="M24" s="310">
        <v>140.5529</v>
      </c>
      <c r="N24" s="310"/>
      <c r="O24" s="310">
        <v>76.4257</v>
      </c>
      <c r="P24" s="310"/>
      <c r="Q24" s="310">
        <v>5.56334</v>
      </c>
      <c r="R24" s="310">
        <v>109.2076</v>
      </c>
      <c r="S24" s="310"/>
      <c r="T24" s="310"/>
      <c r="U24" s="310"/>
      <c r="V24" s="310"/>
    </row>
    <row r="25" s="304" customFormat="1" ht="22.8" customHeight="1" spans="1:22">
      <c r="A25" s="321" t="s">
        <v>562</v>
      </c>
      <c r="B25" s="321"/>
      <c r="C25" s="321"/>
      <c r="D25" s="311" t="s">
        <v>562</v>
      </c>
      <c r="E25" s="311" t="s">
        <v>143</v>
      </c>
      <c r="F25" s="313">
        <v>910.0634</v>
      </c>
      <c r="G25" s="313">
        <v>910.0634</v>
      </c>
      <c r="H25" s="313">
        <v>474.6444</v>
      </c>
      <c r="I25" s="313">
        <v>244.9656</v>
      </c>
      <c r="J25" s="313">
        <v>179.2302</v>
      </c>
      <c r="K25" s="313">
        <v>11.2232</v>
      </c>
      <c r="L25" s="313"/>
      <c r="M25" s="313"/>
      <c r="N25" s="313"/>
      <c r="O25" s="313"/>
      <c r="P25" s="313"/>
      <c r="Q25" s="313"/>
      <c r="R25" s="313"/>
      <c r="S25" s="313"/>
      <c r="T25" s="313"/>
      <c r="U25" s="313"/>
      <c r="V25" s="313"/>
    </row>
    <row r="26" s="304" customFormat="1" ht="22.8" customHeight="1" spans="1:22">
      <c r="A26" s="321" t="s">
        <v>562</v>
      </c>
      <c r="B26" s="321" t="s">
        <v>578</v>
      </c>
      <c r="C26" s="321"/>
      <c r="D26" s="311" t="s">
        <v>591</v>
      </c>
      <c r="E26" s="311" t="s">
        <v>170</v>
      </c>
      <c r="F26" s="313">
        <v>910.0634</v>
      </c>
      <c r="G26" s="313">
        <v>910.0634</v>
      </c>
      <c r="H26" s="313">
        <v>474.6444</v>
      </c>
      <c r="I26" s="313">
        <v>244.9656</v>
      </c>
      <c r="J26" s="313">
        <v>179.2302</v>
      </c>
      <c r="K26" s="313">
        <v>11.2232</v>
      </c>
      <c r="L26" s="313"/>
      <c r="M26" s="313"/>
      <c r="N26" s="313"/>
      <c r="O26" s="313"/>
      <c r="P26" s="313"/>
      <c r="Q26" s="313"/>
      <c r="R26" s="313"/>
      <c r="S26" s="313"/>
      <c r="T26" s="313"/>
      <c r="U26" s="313"/>
      <c r="V26" s="313"/>
    </row>
    <row r="27" s="304" customFormat="1" ht="22.8" customHeight="1" spans="1:22">
      <c r="A27" s="314" t="s">
        <v>562</v>
      </c>
      <c r="B27" s="314" t="s">
        <v>578</v>
      </c>
      <c r="C27" s="314" t="s">
        <v>565</v>
      </c>
      <c r="D27" s="315" t="s">
        <v>592</v>
      </c>
      <c r="E27" s="325" t="s">
        <v>567</v>
      </c>
      <c r="F27" s="317">
        <v>910.0634</v>
      </c>
      <c r="G27" s="318">
        <v>910.0634</v>
      </c>
      <c r="H27" s="318">
        <v>474.6444</v>
      </c>
      <c r="I27" s="318">
        <v>244.9656</v>
      </c>
      <c r="J27" s="318">
        <v>179.2302</v>
      </c>
      <c r="K27" s="318">
        <v>11.2232</v>
      </c>
      <c r="L27" s="317"/>
      <c r="M27" s="318"/>
      <c r="N27" s="318"/>
      <c r="O27" s="318"/>
      <c r="P27" s="318"/>
      <c r="Q27" s="318"/>
      <c r="R27" s="318"/>
      <c r="S27" s="317"/>
      <c r="T27" s="318"/>
      <c r="U27" s="318"/>
      <c r="V27" s="318"/>
    </row>
    <row r="28" s="304" customFormat="1" ht="22.8" customHeight="1" spans="1:22">
      <c r="A28" s="321" t="s">
        <v>568</v>
      </c>
      <c r="B28" s="321"/>
      <c r="C28" s="321"/>
      <c r="D28" s="311" t="s">
        <v>568</v>
      </c>
      <c r="E28" s="311" t="s">
        <v>264</v>
      </c>
      <c r="F28" s="313">
        <v>146.11624</v>
      </c>
      <c r="G28" s="313"/>
      <c r="H28" s="313"/>
      <c r="I28" s="313"/>
      <c r="J28" s="313"/>
      <c r="K28" s="313"/>
      <c r="L28" s="313">
        <v>146.11624</v>
      </c>
      <c r="M28" s="313">
        <v>140.5529</v>
      </c>
      <c r="N28" s="313"/>
      <c r="O28" s="313"/>
      <c r="P28" s="313"/>
      <c r="Q28" s="313">
        <v>5.56334</v>
      </c>
      <c r="R28" s="313"/>
      <c r="S28" s="313"/>
      <c r="T28" s="313"/>
      <c r="U28" s="313"/>
      <c r="V28" s="313"/>
    </row>
    <row r="29" s="304" customFormat="1" ht="22.8" customHeight="1" spans="1:22">
      <c r="A29" s="321" t="s">
        <v>568</v>
      </c>
      <c r="B29" s="321" t="s">
        <v>569</v>
      </c>
      <c r="C29" s="321"/>
      <c r="D29" s="311" t="s">
        <v>570</v>
      </c>
      <c r="E29" s="311" t="s">
        <v>277</v>
      </c>
      <c r="F29" s="313">
        <v>140.5529</v>
      </c>
      <c r="G29" s="313"/>
      <c r="H29" s="313"/>
      <c r="I29" s="313"/>
      <c r="J29" s="313"/>
      <c r="K29" s="313"/>
      <c r="L29" s="313">
        <v>140.5529</v>
      </c>
      <c r="M29" s="313">
        <v>140.5529</v>
      </c>
      <c r="N29" s="313"/>
      <c r="O29" s="313"/>
      <c r="P29" s="313"/>
      <c r="Q29" s="313"/>
      <c r="R29" s="313"/>
      <c r="S29" s="313"/>
      <c r="T29" s="313"/>
      <c r="U29" s="313"/>
      <c r="V29" s="313"/>
    </row>
    <row r="30" s="304" customFormat="1" ht="22.8" customHeight="1" spans="1:22">
      <c r="A30" s="314" t="s">
        <v>568</v>
      </c>
      <c r="B30" s="314" t="s">
        <v>569</v>
      </c>
      <c r="C30" s="314" t="s">
        <v>569</v>
      </c>
      <c r="D30" s="315" t="s">
        <v>571</v>
      </c>
      <c r="E30" s="325" t="s">
        <v>572</v>
      </c>
      <c r="F30" s="317">
        <v>140.5529</v>
      </c>
      <c r="G30" s="318"/>
      <c r="H30" s="318"/>
      <c r="I30" s="318"/>
      <c r="J30" s="318"/>
      <c r="K30" s="318"/>
      <c r="L30" s="317">
        <v>140.5529</v>
      </c>
      <c r="M30" s="318">
        <v>140.5529</v>
      </c>
      <c r="N30" s="318"/>
      <c r="O30" s="318"/>
      <c r="P30" s="318"/>
      <c r="Q30" s="318"/>
      <c r="R30" s="318"/>
      <c r="S30" s="317"/>
      <c r="T30" s="318"/>
      <c r="U30" s="318"/>
      <c r="V30" s="318"/>
    </row>
    <row r="31" s="304" customFormat="1" ht="22.8" customHeight="1" spans="1:22">
      <c r="A31" s="321" t="s">
        <v>568</v>
      </c>
      <c r="B31" s="321" t="s">
        <v>573</v>
      </c>
      <c r="C31" s="321"/>
      <c r="D31" s="311" t="s">
        <v>574</v>
      </c>
      <c r="E31" s="311" t="s">
        <v>317</v>
      </c>
      <c r="F31" s="313">
        <v>5.56334</v>
      </c>
      <c r="G31" s="313"/>
      <c r="H31" s="313"/>
      <c r="I31" s="313"/>
      <c r="J31" s="313"/>
      <c r="K31" s="313"/>
      <c r="L31" s="313">
        <v>5.56334</v>
      </c>
      <c r="M31" s="313"/>
      <c r="N31" s="313"/>
      <c r="O31" s="313"/>
      <c r="P31" s="313"/>
      <c r="Q31" s="313">
        <v>5.56334</v>
      </c>
      <c r="R31" s="313"/>
      <c r="S31" s="313"/>
      <c r="T31" s="313"/>
      <c r="U31" s="313"/>
      <c r="V31" s="313"/>
    </row>
    <row r="32" s="304" customFormat="1" ht="22.8" customHeight="1" spans="1:22">
      <c r="A32" s="314" t="s">
        <v>568</v>
      </c>
      <c r="B32" s="314" t="s">
        <v>573</v>
      </c>
      <c r="C32" s="314" t="s">
        <v>573</v>
      </c>
      <c r="D32" s="315" t="s">
        <v>575</v>
      </c>
      <c r="E32" s="325" t="s">
        <v>576</v>
      </c>
      <c r="F32" s="317">
        <v>5.56334</v>
      </c>
      <c r="G32" s="318"/>
      <c r="H32" s="318"/>
      <c r="I32" s="318"/>
      <c r="J32" s="318"/>
      <c r="K32" s="318"/>
      <c r="L32" s="317">
        <v>5.56334</v>
      </c>
      <c r="M32" s="318"/>
      <c r="N32" s="318"/>
      <c r="O32" s="318"/>
      <c r="P32" s="318"/>
      <c r="Q32" s="318">
        <v>5.56334</v>
      </c>
      <c r="R32" s="318"/>
      <c r="S32" s="317"/>
      <c r="T32" s="318"/>
      <c r="U32" s="318"/>
      <c r="V32" s="318"/>
    </row>
    <row r="33" s="304" customFormat="1" ht="22.8" customHeight="1" spans="1:22">
      <c r="A33" s="321" t="s">
        <v>577</v>
      </c>
      <c r="B33" s="321"/>
      <c r="C33" s="321"/>
      <c r="D33" s="311" t="s">
        <v>577</v>
      </c>
      <c r="E33" s="311" t="s">
        <v>318</v>
      </c>
      <c r="F33" s="313">
        <v>76.4257</v>
      </c>
      <c r="G33" s="313"/>
      <c r="H33" s="313"/>
      <c r="I33" s="313"/>
      <c r="J33" s="313"/>
      <c r="K33" s="313"/>
      <c r="L33" s="313">
        <v>76.4257</v>
      </c>
      <c r="M33" s="313"/>
      <c r="N33" s="313"/>
      <c r="O33" s="313">
        <v>76.4257</v>
      </c>
      <c r="P33" s="313"/>
      <c r="Q33" s="313"/>
      <c r="R33" s="313"/>
      <c r="S33" s="313"/>
      <c r="T33" s="313"/>
      <c r="U33" s="313"/>
      <c r="V33" s="313"/>
    </row>
    <row r="34" s="304" customFormat="1" ht="22.8" customHeight="1" spans="1:22">
      <c r="A34" s="321" t="s">
        <v>577</v>
      </c>
      <c r="B34" s="321" t="s">
        <v>578</v>
      </c>
      <c r="C34" s="321"/>
      <c r="D34" s="311" t="s">
        <v>579</v>
      </c>
      <c r="E34" s="311" t="s">
        <v>344</v>
      </c>
      <c r="F34" s="313">
        <v>76.4257</v>
      </c>
      <c r="G34" s="313"/>
      <c r="H34" s="313"/>
      <c r="I34" s="313"/>
      <c r="J34" s="313"/>
      <c r="K34" s="313"/>
      <c r="L34" s="313">
        <v>76.4257</v>
      </c>
      <c r="M34" s="313"/>
      <c r="N34" s="313"/>
      <c r="O34" s="313">
        <v>76.4257</v>
      </c>
      <c r="P34" s="313"/>
      <c r="Q34" s="313"/>
      <c r="R34" s="313"/>
      <c r="S34" s="313"/>
      <c r="T34" s="313"/>
      <c r="U34" s="313"/>
      <c r="V34" s="313"/>
    </row>
    <row r="35" s="304" customFormat="1" ht="22.8" customHeight="1" spans="1:22">
      <c r="A35" s="314" t="s">
        <v>577</v>
      </c>
      <c r="B35" s="314" t="s">
        <v>578</v>
      </c>
      <c r="C35" s="314" t="s">
        <v>565</v>
      </c>
      <c r="D35" s="315" t="s">
        <v>580</v>
      </c>
      <c r="E35" s="325" t="s">
        <v>581</v>
      </c>
      <c r="F35" s="317">
        <v>76.4257</v>
      </c>
      <c r="G35" s="318"/>
      <c r="H35" s="318"/>
      <c r="I35" s="318"/>
      <c r="J35" s="318"/>
      <c r="K35" s="318"/>
      <c r="L35" s="317">
        <v>76.4257</v>
      </c>
      <c r="M35" s="318"/>
      <c r="N35" s="318"/>
      <c r="O35" s="318">
        <v>76.4257</v>
      </c>
      <c r="P35" s="318"/>
      <c r="Q35" s="318"/>
      <c r="R35" s="318"/>
      <c r="S35" s="317"/>
      <c r="T35" s="318"/>
      <c r="U35" s="318"/>
      <c r="V35" s="318"/>
    </row>
    <row r="36" s="304" customFormat="1" ht="22.8" customHeight="1" spans="1:22">
      <c r="A36" s="321" t="s">
        <v>582</v>
      </c>
      <c r="B36" s="321"/>
      <c r="C36" s="321"/>
      <c r="D36" s="311" t="s">
        <v>582</v>
      </c>
      <c r="E36" s="311" t="s">
        <v>454</v>
      </c>
      <c r="F36" s="313">
        <v>109.2076</v>
      </c>
      <c r="G36" s="313"/>
      <c r="H36" s="313"/>
      <c r="I36" s="313"/>
      <c r="J36" s="313"/>
      <c r="K36" s="313"/>
      <c r="L36" s="313"/>
      <c r="M36" s="313"/>
      <c r="N36" s="313"/>
      <c r="O36" s="313"/>
      <c r="P36" s="313"/>
      <c r="Q36" s="313"/>
      <c r="R36" s="313">
        <v>109.2076</v>
      </c>
      <c r="S36" s="313"/>
      <c r="T36" s="313"/>
      <c r="U36" s="313"/>
      <c r="V36" s="313"/>
    </row>
    <row r="37" s="304" customFormat="1" ht="22.8" customHeight="1" spans="1:22">
      <c r="A37" s="321" t="s">
        <v>582</v>
      </c>
      <c r="B37" s="321" t="s">
        <v>583</v>
      </c>
      <c r="C37" s="321"/>
      <c r="D37" s="311" t="s">
        <v>584</v>
      </c>
      <c r="E37" s="311" t="s">
        <v>460</v>
      </c>
      <c r="F37" s="313">
        <v>109.2076</v>
      </c>
      <c r="G37" s="313"/>
      <c r="H37" s="313"/>
      <c r="I37" s="313"/>
      <c r="J37" s="313"/>
      <c r="K37" s="313"/>
      <c r="L37" s="313"/>
      <c r="M37" s="313"/>
      <c r="N37" s="313"/>
      <c r="O37" s="313"/>
      <c r="P37" s="313"/>
      <c r="Q37" s="313"/>
      <c r="R37" s="313">
        <v>109.2076</v>
      </c>
      <c r="S37" s="313"/>
      <c r="T37" s="313"/>
      <c r="U37" s="313"/>
      <c r="V37" s="313"/>
    </row>
    <row r="38" s="304" customFormat="1" ht="22.8" customHeight="1" spans="1:22">
      <c r="A38" s="314" t="s">
        <v>582</v>
      </c>
      <c r="B38" s="314" t="s">
        <v>583</v>
      </c>
      <c r="C38" s="314" t="s">
        <v>565</v>
      </c>
      <c r="D38" s="315" t="s">
        <v>585</v>
      </c>
      <c r="E38" s="325" t="s">
        <v>586</v>
      </c>
      <c r="F38" s="317">
        <v>109.2076</v>
      </c>
      <c r="G38" s="318"/>
      <c r="H38" s="318"/>
      <c r="I38" s="318"/>
      <c r="J38" s="318"/>
      <c r="K38" s="318"/>
      <c r="L38" s="317"/>
      <c r="M38" s="318"/>
      <c r="N38" s="318"/>
      <c r="O38" s="318"/>
      <c r="P38" s="318"/>
      <c r="Q38" s="318"/>
      <c r="R38" s="318">
        <v>109.2076</v>
      </c>
      <c r="S38" s="317"/>
      <c r="T38" s="318"/>
      <c r="U38" s="318"/>
      <c r="V38" s="318"/>
    </row>
    <row r="39" s="304" customFormat="1" ht="22.8" customHeight="1" spans="1:22">
      <c r="A39" s="309"/>
      <c r="B39" s="309"/>
      <c r="C39" s="309"/>
      <c r="D39" s="311" t="s">
        <v>593</v>
      </c>
      <c r="E39" s="311" t="s">
        <v>594</v>
      </c>
      <c r="F39" s="310">
        <v>185.291558</v>
      </c>
      <c r="G39" s="310">
        <v>134.8538</v>
      </c>
      <c r="H39" s="310">
        <v>73.992</v>
      </c>
      <c r="I39" s="310">
        <v>23.832</v>
      </c>
      <c r="J39" s="310">
        <v>26.0634</v>
      </c>
      <c r="K39" s="310">
        <v>10.9664</v>
      </c>
      <c r="L39" s="310">
        <v>34.255258</v>
      </c>
      <c r="M39" s="310">
        <v>21.4966</v>
      </c>
      <c r="N39" s="310"/>
      <c r="O39" s="310">
        <v>11.6888</v>
      </c>
      <c r="P39" s="310"/>
      <c r="Q39" s="310">
        <v>1.069858</v>
      </c>
      <c r="R39" s="310">
        <v>16.1825</v>
      </c>
      <c r="S39" s="310"/>
      <c r="T39" s="310"/>
      <c r="U39" s="310"/>
      <c r="V39" s="310"/>
    </row>
    <row r="40" s="304" customFormat="1" ht="22.8" customHeight="1" spans="1:22">
      <c r="A40" s="309"/>
      <c r="B40" s="309"/>
      <c r="C40" s="309"/>
      <c r="D40" s="312" t="s">
        <v>595</v>
      </c>
      <c r="E40" s="312" t="s">
        <v>596</v>
      </c>
      <c r="F40" s="310">
        <v>185.291558</v>
      </c>
      <c r="G40" s="310">
        <v>134.8538</v>
      </c>
      <c r="H40" s="310">
        <v>73.992</v>
      </c>
      <c r="I40" s="310">
        <v>23.832</v>
      </c>
      <c r="J40" s="310">
        <v>26.0634</v>
      </c>
      <c r="K40" s="310">
        <v>10.9664</v>
      </c>
      <c r="L40" s="310">
        <v>34.255258</v>
      </c>
      <c r="M40" s="310">
        <v>21.4966</v>
      </c>
      <c r="N40" s="310"/>
      <c r="O40" s="310">
        <v>11.6888</v>
      </c>
      <c r="P40" s="310"/>
      <c r="Q40" s="310">
        <v>1.069858</v>
      </c>
      <c r="R40" s="310">
        <v>16.1825</v>
      </c>
      <c r="S40" s="310"/>
      <c r="T40" s="310"/>
      <c r="U40" s="310"/>
      <c r="V40" s="310"/>
    </row>
    <row r="41" s="304" customFormat="1" ht="22.8" customHeight="1" spans="1:22">
      <c r="A41" s="321" t="s">
        <v>562</v>
      </c>
      <c r="B41" s="321"/>
      <c r="C41" s="321"/>
      <c r="D41" s="311" t="s">
        <v>562</v>
      </c>
      <c r="E41" s="311" t="s">
        <v>143</v>
      </c>
      <c r="F41" s="313">
        <v>134.8538</v>
      </c>
      <c r="G41" s="313">
        <v>134.8538</v>
      </c>
      <c r="H41" s="313">
        <v>73.992</v>
      </c>
      <c r="I41" s="313">
        <v>23.832</v>
      </c>
      <c r="J41" s="313">
        <v>26.0634</v>
      </c>
      <c r="K41" s="313">
        <v>10.9664</v>
      </c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13"/>
    </row>
    <row r="42" s="304" customFormat="1" ht="22.8" customHeight="1" spans="1:22">
      <c r="A42" s="321" t="s">
        <v>562</v>
      </c>
      <c r="B42" s="321" t="s">
        <v>597</v>
      </c>
      <c r="C42" s="321"/>
      <c r="D42" s="311" t="s">
        <v>598</v>
      </c>
      <c r="E42" s="311" t="s">
        <v>188</v>
      </c>
      <c r="F42" s="313">
        <v>134.8538</v>
      </c>
      <c r="G42" s="313">
        <v>134.8538</v>
      </c>
      <c r="H42" s="313">
        <v>73.992</v>
      </c>
      <c r="I42" s="313">
        <v>23.832</v>
      </c>
      <c r="J42" s="313">
        <v>26.0634</v>
      </c>
      <c r="K42" s="313">
        <v>10.9664</v>
      </c>
      <c r="L42" s="313"/>
      <c r="M42" s="313"/>
      <c r="N42" s="313"/>
      <c r="O42" s="313"/>
      <c r="P42" s="313"/>
      <c r="Q42" s="313"/>
      <c r="R42" s="313"/>
      <c r="S42" s="313"/>
      <c r="T42" s="313"/>
      <c r="U42" s="313"/>
      <c r="V42" s="313"/>
    </row>
    <row r="43" s="304" customFormat="1" ht="22.8" customHeight="1" spans="1:22">
      <c r="A43" s="314" t="s">
        <v>562</v>
      </c>
      <c r="B43" s="314" t="s">
        <v>597</v>
      </c>
      <c r="C43" s="314" t="s">
        <v>565</v>
      </c>
      <c r="D43" s="315" t="s">
        <v>599</v>
      </c>
      <c r="E43" s="325" t="s">
        <v>567</v>
      </c>
      <c r="F43" s="317">
        <v>134.8538</v>
      </c>
      <c r="G43" s="318">
        <v>134.8538</v>
      </c>
      <c r="H43" s="318">
        <v>73.992</v>
      </c>
      <c r="I43" s="318">
        <v>23.832</v>
      </c>
      <c r="J43" s="318">
        <v>26.0634</v>
      </c>
      <c r="K43" s="318">
        <v>10.9664</v>
      </c>
      <c r="L43" s="317"/>
      <c r="M43" s="318"/>
      <c r="N43" s="318"/>
      <c r="O43" s="318"/>
      <c r="P43" s="318"/>
      <c r="Q43" s="318"/>
      <c r="R43" s="318"/>
      <c r="S43" s="317"/>
      <c r="T43" s="318"/>
      <c r="U43" s="318"/>
      <c r="V43" s="318"/>
    </row>
    <row r="44" s="304" customFormat="1" ht="22.8" customHeight="1" spans="1:22">
      <c r="A44" s="321" t="s">
        <v>568</v>
      </c>
      <c r="B44" s="321"/>
      <c r="C44" s="321"/>
      <c r="D44" s="311" t="s">
        <v>568</v>
      </c>
      <c r="E44" s="311" t="s">
        <v>264</v>
      </c>
      <c r="F44" s="313">
        <v>22.566458</v>
      </c>
      <c r="G44" s="313"/>
      <c r="H44" s="313"/>
      <c r="I44" s="313"/>
      <c r="J44" s="313"/>
      <c r="K44" s="313"/>
      <c r="L44" s="313">
        <v>22.566458</v>
      </c>
      <c r="M44" s="313">
        <v>21.4966</v>
      </c>
      <c r="N44" s="313"/>
      <c r="O44" s="313"/>
      <c r="P44" s="313"/>
      <c r="Q44" s="313">
        <v>1.069858</v>
      </c>
      <c r="R44" s="313"/>
      <c r="S44" s="313"/>
      <c r="T44" s="313"/>
      <c r="U44" s="313"/>
      <c r="V44" s="313"/>
    </row>
    <row r="45" s="304" customFormat="1" ht="22.8" customHeight="1" spans="1:22">
      <c r="A45" s="321" t="s">
        <v>568</v>
      </c>
      <c r="B45" s="321" t="s">
        <v>569</v>
      </c>
      <c r="C45" s="321"/>
      <c r="D45" s="311" t="s">
        <v>570</v>
      </c>
      <c r="E45" s="311" t="s">
        <v>277</v>
      </c>
      <c r="F45" s="313">
        <v>21.4966</v>
      </c>
      <c r="G45" s="313"/>
      <c r="H45" s="313"/>
      <c r="I45" s="313"/>
      <c r="J45" s="313"/>
      <c r="K45" s="313"/>
      <c r="L45" s="313">
        <v>21.4966</v>
      </c>
      <c r="M45" s="313">
        <v>21.4966</v>
      </c>
      <c r="N45" s="313"/>
      <c r="O45" s="313"/>
      <c r="P45" s="313"/>
      <c r="Q45" s="313"/>
      <c r="R45" s="313"/>
      <c r="S45" s="313"/>
      <c r="T45" s="313"/>
      <c r="U45" s="313"/>
      <c r="V45" s="313"/>
    </row>
    <row r="46" s="304" customFormat="1" ht="22.8" customHeight="1" spans="1:22">
      <c r="A46" s="314" t="s">
        <v>568</v>
      </c>
      <c r="B46" s="314" t="s">
        <v>569</v>
      </c>
      <c r="C46" s="314" t="s">
        <v>569</v>
      </c>
      <c r="D46" s="315" t="s">
        <v>571</v>
      </c>
      <c r="E46" s="325" t="s">
        <v>572</v>
      </c>
      <c r="F46" s="317">
        <v>21.4966</v>
      </c>
      <c r="G46" s="318"/>
      <c r="H46" s="318"/>
      <c r="I46" s="318"/>
      <c r="J46" s="318"/>
      <c r="K46" s="318"/>
      <c r="L46" s="317">
        <v>21.4966</v>
      </c>
      <c r="M46" s="318">
        <v>21.4966</v>
      </c>
      <c r="N46" s="318"/>
      <c r="O46" s="318"/>
      <c r="P46" s="318"/>
      <c r="Q46" s="318"/>
      <c r="R46" s="318"/>
      <c r="S46" s="317"/>
      <c r="T46" s="318"/>
      <c r="U46" s="318"/>
      <c r="V46" s="318"/>
    </row>
    <row r="47" s="304" customFormat="1" ht="22.8" customHeight="1" spans="1:22">
      <c r="A47" s="321" t="s">
        <v>568</v>
      </c>
      <c r="B47" s="321" t="s">
        <v>573</v>
      </c>
      <c r="C47" s="321"/>
      <c r="D47" s="311" t="s">
        <v>574</v>
      </c>
      <c r="E47" s="311" t="s">
        <v>317</v>
      </c>
      <c r="F47" s="313">
        <v>1.069858</v>
      </c>
      <c r="G47" s="313"/>
      <c r="H47" s="313"/>
      <c r="I47" s="313"/>
      <c r="J47" s="313"/>
      <c r="K47" s="313"/>
      <c r="L47" s="313">
        <v>1.069858</v>
      </c>
      <c r="M47" s="313"/>
      <c r="N47" s="313"/>
      <c r="O47" s="313"/>
      <c r="P47" s="313"/>
      <c r="Q47" s="313">
        <v>1.069858</v>
      </c>
      <c r="R47" s="313"/>
      <c r="S47" s="313"/>
      <c r="T47" s="313"/>
      <c r="U47" s="313"/>
      <c r="V47" s="313"/>
    </row>
    <row r="48" s="304" customFormat="1" ht="22.8" customHeight="1" spans="1:22">
      <c r="A48" s="314" t="s">
        <v>568</v>
      </c>
      <c r="B48" s="314" t="s">
        <v>573</v>
      </c>
      <c r="C48" s="314" t="s">
        <v>573</v>
      </c>
      <c r="D48" s="315" t="s">
        <v>575</v>
      </c>
      <c r="E48" s="325" t="s">
        <v>576</v>
      </c>
      <c r="F48" s="317">
        <v>1.069858</v>
      </c>
      <c r="G48" s="318"/>
      <c r="H48" s="318"/>
      <c r="I48" s="318"/>
      <c r="J48" s="318"/>
      <c r="K48" s="318"/>
      <c r="L48" s="317">
        <v>1.069858</v>
      </c>
      <c r="M48" s="318"/>
      <c r="N48" s="318"/>
      <c r="O48" s="318"/>
      <c r="P48" s="318"/>
      <c r="Q48" s="318">
        <v>1.069858</v>
      </c>
      <c r="R48" s="318"/>
      <c r="S48" s="317"/>
      <c r="T48" s="318"/>
      <c r="U48" s="318"/>
      <c r="V48" s="318"/>
    </row>
    <row r="49" s="304" customFormat="1" ht="22.8" customHeight="1" spans="1:22">
      <c r="A49" s="321" t="s">
        <v>577</v>
      </c>
      <c r="B49" s="321"/>
      <c r="C49" s="321"/>
      <c r="D49" s="311" t="s">
        <v>577</v>
      </c>
      <c r="E49" s="311" t="s">
        <v>318</v>
      </c>
      <c r="F49" s="313">
        <v>11.6888</v>
      </c>
      <c r="G49" s="313"/>
      <c r="H49" s="313"/>
      <c r="I49" s="313"/>
      <c r="J49" s="313"/>
      <c r="K49" s="313"/>
      <c r="L49" s="313">
        <v>11.6888</v>
      </c>
      <c r="M49" s="313"/>
      <c r="N49" s="313"/>
      <c r="O49" s="313">
        <v>11.6888</v>
      </c>
      <c r="P49" s="313"/>
      <c r="Q49" s="313"/>
      <c r="R49" s="313"/>
      <c r="S49" s="313"/>
      <c r="T49" s="313"/>
      <c r="U49" s="313"/>
      <c r="V49" s="313"/>
    </row>
    <row r="50" s="304" customFormat="1" ht="22.8" customHeight="1" spans="1:22">
      <c r="A50" s="321" t="s">
        <v>577</v>
      </c>
      <c r="B50" s="321" t="s">
        <v>578</v>
      </c>
      <c r="C50" s="321"/>
      <c r="D50" s="311" t="s">
        <v>579</v>
      </c>
      <c r="E50" s="311" t="s">
        <v>344</v>
      </c>
      <c r="F50" s="313">
        <v>11.6888</v>
      </c>
      <c r="G50" s="313"/>
      <c r="H50" s="313"/>
      <c r="I50" s="313"/>
      <c r="J50" s="313"/>
      <c r="K50" s="313"/>
      <c r="L50" s="313">
        <v>11.6888</v>
      </c>
      <c r="M50" s="313"/>
      <c r="N50" s="313"/>
      <c r="O50" s="313">
        <v>11.6888</v>
      </c>
      <c r="P50" s="313"/>
      <c r="Q50" s="313"/>
      <c r="R50" s="313"/>
      <c r="S50" s="313"/>
      <c r="T50" s="313"/>
      <c r="U50" s="313"/>
      <c r="V50" s="313"/>
    </row>
    <row r="51" s="304" customFormat="1" ht="22.8" customHeight="1" spans="1:22">
      <c r="A51" s="314" t="s">
        <v>577</v>
      </c>
      <c r="B51" s="314" t="s">
        <v>578</v>
      </c>
      <c r="C51" s="314" t="s">
        <v>565</v>
      </c>
      <c r="D51" s="315" t="s">
        <v>580</v>
      </c>
      <c r="E51" s="325" t="s">
        <v>581</v>
      </c>
      <c r="F51" s="317">
        <v>11.6888</v>
      </c>
      <c r="G51" s="318"/>
      <c r="H51" s="318"/>
      <c r="I51" s="318"/>
      <c r="J51" s="318"/>
      <c r="K51" s="318"/>
      <c r="L51" s="317">
        <v>11.6888</v>
      </c>
      <c r="M51" s="318"/>
      <c r="N51" s="318"/>
      <c r="O51" s="318">
        <v>11.6888</v>
      </c>
      <c r="P51" s="318"/>
      <c r="Q51" s="318"/>
      <c r="R51" s="318"/>
      <c r="S51" s="317"/>
      <c r="T51" s="318"/>
      <c r="U51" s="318"/>
      <c r="V51" s="318"/>
    </row>
    <row r="52" s="304" customFormat="1" ht="22.8" customHeight="1" spans="1:22">
      <c r="A52" s="321" t="s">
        <v>582</v>
      </c>
      <c r="B52" s="321"/>
      <c r="C52" s="321"/>
      <c r="D52" s="311" t="s">
        <v>582</v>
      </c>
      <c r="E52" s="311" t="s">
        <v>454</v>
      </c>
      <c r="F52" s="313">
        <v>16.1825</v>
      </c>
      <c r="G52" s="313"/>
      <c r="H52" s="313"/>
      <c r="I52" s="313"/>
      <c r="J52" s="313"/>
      <c r="K52" s="313"/>
      <c r="L52" s="313"/>
      <c r="M52" s="313"/>
      <c r="N52" s="313"/>
      <c r="O52" s="313"/>
      <c r="P52" s="313"/>
      <c r="Q52" s="313"/>
      <c r="R52" s="313">
        <v>16.1825</v>
      </c>
      <c r="S52" s="313"/>
      <c r="T52" s="313"/>
      <c r="U52" s="313"/>
      <c r="V52" s="313"/>
    </row>
    <row r="53" s="304" customFormat="1" ht="22.8" customHeight="1" spans="1:22">
      <c r="A53" s="321" t="s">
        <v>582</v>
      </c>
      <c r="B53" s="321" t="s">
        <v>583</v>
      </c>
      <c r="C53" s="321"/>
      <c r="D53" s="311" t="s">
        <v>584</v>
      </c>
      <c r="E53" s="311" t="s">
        <v>460</v>
      </c>
      <c r="F53" s="313">
        <v>16.1825</v>
      </c>
      <c r="G53" s="313"/>
      <c r="H53" s="313"/>
      <c r="I53" s="313"/>
      <c r="J53" s="313"/>
      <c r="K53" s="313"/>
      <c r="L53" s="313"/>
      <c r="M53" s="313"/>
      <c r="N53" s="313"/>
      <c r="O53" s="313"/>
      <c r="P53" s="313"/>
      <c r="Q53" s="313"/>
      <c r="R53" s="313">
        <v>16.1825</v>
      </c>
      <c r="S53" s="313"/>
      <c r="T53" s="313"/>
      <c r="U53" s="313"/>
      <c r="V53" s="313"/>
    </row>
    <row r="54" s="304" customFormat="1" ht="22.8" customHeight="1" spans="1:22">
      <c r="A54" s="314" t="s">
        <v>582</v>
      </c>
      <c r="B54" s="314" t="s">
        <v>583</v>
      </c>
      <c r="C54" s="314" t="s">
        <v>565</v>
      </c>
      <c r="D54" s="315" t="s">
        <v>585</v>
      </c>
      <c r="E54" s="325" t="s">
        <v>586</v>
      </c>
      <c r="F54" s="317">
        <v>16.1825</v>
      </c>
      <c r="G54" s="318"/>
      <c r="H54" s="318"/>
      <c r="I54" s="318"/>
      <c r="J54" s="318"/>
      <c r="K54" s="318"/>
      <c r="L54" s="317"/>
      <c r="M54" s="318"/>
      <c r="N54" s="318"/>
      <c r="O54" s="318"/>
      <c r="P54" s="318"/>
      <c r="Q54" s="318"/>
      <c r="R54" s="318">
        <v>16.1825</v>
      </c>
      <c r="S54" s="317"/>
      <c r="T54" s="318"/>
      <c r="U54" s="318"/>
      <c r="V54" s="318"/>
    </row>
    <row r="55" s="304" customFormat="1" ht="22.8" customHeight="1" spans="1:22">
      <c r="A55" s="309"/>
      <c r="B55" s="309"/>
      <c r="C55" s="309"/>
      <c r="D55" s="311" t="s">
        <v>600</v>
      </c>
      <c r="E55" s="311" t="s">
        <v>601</v>
      </c>
      <c r="F55" s="310">
        <v>262.098525</v>
      </c>
      <c r="G55" s="310">
        <v>190.6857</v>
      </c>
      <c r="H55" s="310">
        <v>105.5712</v>
      </c>
      <c r="I55" s="310">
        <v>27.3228</v>
      </c>
      <c r="J55" s="310">
        <v>35.8061</v>
      </c>
      <c r="K55" s="310">
        <v>21.9856</v>
      </c>
      <c r="L55" s="310">
        <v>48.530525</v>
      </c>
      <c r="M55" s="310">
        <v>30.3497</v>
      </c>
      <c r="N55" s="310"/>
      <c r="O55" s="310">
        <v>16.5027</v>
      </c>
      <c r="P55" s="310"/>
      <c r="Q55" s="310">
        <v>1.678125</v>
      </c>
      <c r="R55" s="310">
        <v>22.8823</v>
      </c>
      <c r="S55" s="310"/>
      <c r="T55" s="310"/>
      <c r="U55" s="310"/>
      <c r="V55" s="310"/>
    </row>
    <row r="56" s="304" customFormat="1" ht="22.8" customHeight="1" spans="1:22">
      <c r="A56" s="309"/>
      <c r="B56" s="309"/>
      <c r="C56" s="309"/>
      <c r="D56" s="312" t="s">
        <v>602</v>
      </c>
      <c r="E56" s="312" t="s">
        <v>603</v>
      </c>
      <c r="F56" s="310">
        <v>262.098525</v>
      </c>
      <c r="G56" s="310">
        <v>190.6857</v>
      </c>
      <c r="H56" s="310">
        <v>105.5712</v>
      </c>
      <c r="I56" s="310">
        <v>27.3228</v>
      </c>
      <c r="J56" s="310">
        <v>35.8061</v>
      </c>
      <c r="K56" s="310">
        <v>21.9856</v>
      </c>
      <c r="L56" s="310">
        <v>48.530525</v>
      </c>
      <c r="M56" s="310">
        <v>30.3497</v>
      </c>
      <c r="N56" s="310"/>
      <c r="O56" s="310">
        <v>16.5027</v>
      </c>
      <c r="P56" s="310"/>
      <c r="Q56" s="310">
        <v>1.678125</v>
      </c>
      <c r="R56" s="310">
        <v>22.8823</v>
      </c>
      <c r="S56" s="310"/>
      <c r="T56" s="310"/>
      <c r="U56" s="310"/>
      <c r="V56" s="310"/>
    </row>
    <row r="57" s="304" customFormat="1" ht="22.8" customHeight="1" spans="1:22">
      <c r="A57" s="321" t="s">
        <v>562</v>
      </c>
      <c r="B57" s="321"/>
      <c r="C57" s="321"/>
      <c r="D57" s="311" t="s">
        <v>562</v>
      </c>
      <c r="E57" s="311" t="s">
        <v>143</v>
      </c>
      <c r="F57" s="313">
        <v>190.6857</v>
      </c>
      <c r="G57" s="313">
        <v>190.6857</v>
      </c>
      <c r="H57" s="313">
        <v>105.5712</v>
      </c>
      <c r="I57" s="313">
        <v>27.3228</v>
      </c>
      <c r="J57" s="313">
        <v>35.8061</v>
      </c>
      <c r="K57" s="313">
        <v>21.9856</v>
      </c>
      <c r="L57" s="313"/>
      <c r="M57" s="313"/>
      <c r="N57" s="313"/>
      <c r="O57" s="313"/>
      <c r="P57" s="313"/>
      <c r="Q57" s="313"/>
      <c r="R57" s="313"/>
      <c r="S57" s="313"/>
      <c r="T57" s="313"/>
      <c r="U57" s="313"/>
      <c r="V57" s="313"/>
    </row>
    <row r="58" s="304" customFormat="1" ht="22.8" customHeight="1" spans="1:22">
      <c r="A58" s="321" t="s">
        <v>562</v>
      </c>
      <c r="B58" s="321" t="s">
        <v>604</v>
      </c>
      <c r="C58" s="321"/>
      <c r="D58" s="311" t="s">
        <v>605</v>
      </c>
      <c r="E58" s="311" t="s">
        <v>187</v>
      </c>
      <c r="F58" s="313">
        <v>190.6857</v>
      </c>
      <c r="G58" s="313">
        <v>190.6857</v>
      </c>
      <c r="H58" s="313">
        <v>105.5712</v>
      </c>
      <c r="I58" s="313">
        <v>27.3228</v>
      </c>
      <c r="J58" s="313">
        <v>35.8061</v>
      </c>
      <c r="K58" s="313">
        <v>21.9856</v>
      </c>
      <c r="L58" s="313"/>
      <c r="M58" s="313"/>
      <c r="N58" s="313"/>
      <c r="O58" s="313"/>
      <c r="P58" s="313"/>
      <c r="Q58" s="313"/>
      <c r="R58" s="313"/>
      <c r="S58" s="313"/>
      <c r="T58" s="313"/>
      <c r="U58" s="313"/>
      <c r="V58" s="313"/>
    </row>
    <row r="59" s="304" customFormat="1" ht="22.8" customHeight="1" spans="1:22">
      <c r="A59" s="314" t="s">
        <v>562</v>
      </c>
      <c r="B59" s="314" t="s">
        <v>604</v>
      </c>
      <c r="C59" s="314" t="s">
        <v>565</v>
      </c>
      <c r="D59" s="315" t="s">
        <v>606</v>
      </c>
      <c r="E59" s="325" t="s">
        <v>567</v>
      </c>
      <c r="F59" s="317">
        <v>190.6857</v>
      </c>
      <c r="G59" s="318">
        <v>190.6857</v>
      </c>
      <c r="H59" s="318">
        <v>105.5712</v>
      </c>
      <c r="I59" s="318">
        <v>27.3228</v>
      </c>
      <c r="J59" s="318">
        <v>35.8061</v>
      </c>
      <c r="K59" s="318">
        <v>21.9856</v>
      </c>
      <c r="L59" s="317"/>
      <c r="M59" s="318"/>
      <c r="N59" s="318"/>
      <c r="O59" s="318"/>
      <c r="P59" s="318"/>
      <c r="Q59" s="318"/>
      <c r="R59" s="318"/>
      <c r="S59" s="317"/>
      <c r="T59" s="318"/>
      <c r="U59" s="318"/>
      <c r="V59" s="318"/>
    </row>
    <row r="60" s="304" customFormat="1" ht="22.8" customHeight="1" spans="1:22">
      <c r="A60" s="321" t="s">
        <v>568</v>
      </c>
      <c r="B60" s="321"/>
      <c r="C60" s="321"/>
      <c r="D60" s="311" t="s">
        <v>568</v>
      </c>
      <c r="E60" s="311" t="s">
        <v>264</v>
      </c>
      <c r="F60" s="313">
        <v>32.027825</v>
      </c>
      <c r="G60" s="313"/>
      <c r="H60" s="313"/>
      <c r="I60" s="313"/>
      <c r="J60" s="313"/>
      <c r="K60" s="313"/>
      <c r="L60" s="313">
        <v>32.027825</v>
      </c>
      <c r="M60" s="313">
        <v>30.3497</v>
      </c>
      <c r="N60" s="313"/>
      <c r="O60" s="313"/>
      <c r="P60" s="313"/>
      <c r="Q60" s="313">
        <v>1.678125</v>
      </c>
      <c r="R60" s="313"/>
      <c r="S60" s="313"/>
      <c r="T60" s="313"/>
      <c r="U60" s="313"/>
      <c r="V60" s="313"/>
    </row>
    <row r="61" s="304" customFormat="1" ht="22.8" customHeight="1" spans="1:22">
      <c r="A61" s="321" t="s">
        <v>568</v>
      </c>
      <c r="B61" s="321" t="s">
        <v>569</v>
      </c>
      <c r="C61" s="321"/>
      <c r="D61" s="311" t="s">
        <v>570</v>
      </c>
      <c r="E61" s="311" t="s">
        <v>277</v>
      </c>
      <c r="F61" s="313">
        <v>30.3497</v>
      </c>
      <c r="G61" s="313"/>
      <c r="H61" s="313"/>
      <c r="I61" s="313"/>
      <c r="J61" s="313"/>
      <c r="K61" s="313"/>
      <c r="L61" s="313">
        <v>30.3497</v>
      </c>
      <c r="M61" s="313">
        <v>30.3497</v>
      </c>
      <c r="N61" s="313"/>
      <c r="O61" s="313"/>
      <c r="P61" s="313"/>
      <c r="Q61" s="313"/>
      <c r="R61" s="313"/>
      <c r="S61" s="313"/>
      <c r="T61" s="313"/>
      <c r="U61" s="313"/>
      <c r="V61" s="313"/>
    </row>
    <row r="62" s="304" customFormat="1" ht="22.8" customHeight="1" spans="1:22">
      <c r="A62" s="314" t="s">
        <v>568</v>
      </c>
      <c r="B62" s="314" t="s">
        <v>569</v>
      </c>
      <c r="C62" s="314" t="s">
        <v>569</v>
      </c>
      <c r="D62" s="315" t="s">
        <v>571</v>
      </c>
      <c r="E62" s="325" t="s">
        <v>572</v>
      </c>
      <c r="F62" s="317">
        <v>30.3497</v>
      </c>
      <c r="G62" s="318"/>
      <c r="H62" s="318"/>
      <c r="I62" s="318"/>
      <c r="J62" s="318"/>
      <c r="K62" s="318"/>
      <c r="L62" s="317">
        <v>30.3497</v>
      </c>
      <c r="M62" s="318">
        <v>30.3497</v>
      </c>
      <c r="N62" s="318"/>
      <c r="O62" s="318"/>
      <c r="P62" s="318"/>
      <c r="Q62" s="318"/>
      <c r="R62" s="318"/>
      <c r="S62" s="317"/>
      <c r="T62" s="318"/>
      <c r="U62" s="318"/>
      <c r="V62" s="318"/>
    </row>
    <row r="63" s="304" customFormat="1" ht="22.8" customHeight="1" spans="1:22">
      <c r="A63" s="321" t="s">
        <v>568</v>
      </c>
      <c r="B63" s="321" t="s">
        <v>573</v>
      </c>
      <c r="C63" s="321"/>
      <c r="D63" s="311" t="s">
        <v>574</v>
      </c>
      <c r="E63" s="311" t="s">
        <v>317</v>
      </c>
      <c r="F63" s="313">
        <v>1.678125</v>
      </c>
      <c r="G63" s="313"/>
      <c r="H63" s="313"/>
      <c r="I63" s="313"/>
      <c r="J63" s="313"/>
      <c r="K63" s="313"/>
      <c r="L63" s="313">
        <v>1.678125</v>
      </c>
      <c r="M63" s="313"/>
      <c r="N63" s="313"/>
      <c r="O63" s="313"/>
      <c r="P63" s="313"/>
      <c r="Q63" s="313">
        <v>1.678125</v>
      </c>
      <c r="R63" s="313"/>
      <c r="S63" s="313"/>
      <c r="T63" s="313"/>
      <c r="U63" s="313"/>
      <c r="V63" s="313"/>
    </row>
    <row r="64" s="304" customFormat="1" ht="22.8" customHeight="1" spans="1:22">
      <c r="A64" s="314" t="s">
        <v>568</v>
      </c>
      <c r="B64" s="314" t="s">
        <v>573</v>
      </c>
      <c r="C64" s="314" t="s">
        <v>573</v>
      </c>
      <c r="D64" s="315" t="s">
        <v>575</v>
      </c>
      <c r="E64" s="325" t="s">
        <v>576</v>
      </c>
      <c r="F64" s="317">
        <v>1.678125</v>
      </c>
      <c r="G64" s="318"/>
      <c r="H64" s="318"/>
      <c r="I64" s="318"/>
      <c r="J64" s="318"/>
      <c r="K64" s="318"/>
      <c r="L64" s="317">
        <v>1.678125</v>
      </c>
      <c r="M64" s="318"/>
      <c r="N64" s="318"/>
      <c r="O64" s="318"/>
      <c r="P64" s="318"/>
      <c r="Q64" s="318">
        <v>1.678125</v>
      </c>
      <c r="R64" s="318"/>
      <c r="S64" s="317"/>
      <c r="T64" s="318"/>
      <c r="U64" s="318"/>
      <c r="V64" s="318"/>
    </row>
    <row r="65" s="304" customFormat="1" ht="22.8" customHeight="1" spans="1:22">
      <c r="A65" s="321" t="s">
        <v>577</v>
      </c>
      <c r="B65" s="321"/>
      <c r="C65" s="321"/>
      <c r="D65" s="311" t="s">
        <v>577</v>
      </c>
      <c r="E65" s="311" t="s">
        <v>318</v>
      </c>
      <c r="F65" s="313">
        <v>16.5027</v>
      </c>
      <c r="G65" s="313"/>
      <c r="H65" s="313"/>
      <c r="I65" s="313"/>
      <c r="J65" s="313"/>
      <c r="K65" s="313"/>
      <c r="L65" s="313">
        <v>16.5027</v>
      </c>
      <c r="M65" s="313"/>
      <c r="N65" s="313"/>
      <c r="O65" s="313">
        <v>16.5027</v>
      </c>
      <c r="P65" s="313"/>
      <c r="Q65" s="313"/>
      <c r="R65" s="313"/>
      <c r="S65" s="313"/>
      <c r="T65" s="313"/>
      <c r="U65" s="313"/>
      <c r="V65" s="313"/>
    </row>
    <row r="66" s="304" customFormat="1" ht="22.8" customHeight="1" spans="1:22">
      <c r="A66" s="321" t="s">
        <v>577</v>
      </c>
      <c r="B66" s="321" t="s">
        <v>578</v>
      </c>
      <c r="C66" s="321"/>
      <c r="D66" s="311" t="s">
        <v>579</v>
      </c>
      <c r="E66" s="311" t="s">
        <v>344</v>
      </c>
      <c r="F66" s="313">
        <v>16.5027</v>
      </c>
      <c r="G66" s="313"/>
      <c r="H66" s="313"/>
      <c r="I66" s="313"/>
      <c r="J66" s="313"/>
      <c r="K66" s="313"/>
      <c r="L66" s="313">
        <v>16.5027</v>
      </c>
      <c r="M66" s="313"/>
      <c r="N66" s="313"/>
      <c r="O66" s="313">
        <v>16.5027</v>
      </c>
      <c r="P66" s="313"/>
      <c r="Q66" s="313"/>
      <c r="R66" s="313"/>
      <c r="S66" s="313"/>
      <c r="T66" s="313"/>
      <c r="U66" s="313"/>
      <c r="V66" s="313"/>
    </row>
    <row r="67" s="304" customFormat="1" ht="22.8" customHeight="1" spans="1:22">
      <c r="A67" s="314" t="s">
        <v>577</v>
      </c>
      <c r="B67" s="314" t="s">
        <v>578</v>
      </c>
      <c r="C67" s="314" t="s">
        <v>565</v>
      </c>
      <c r="D67" s="315" t="s">
        <v>580</v>
      </c>
      <c r="E67" s="325" t="s">
        <v>581</v>
      </c>
      <c r="F67" s="317">
        <v>16.5027</v>
      </c>
      <c r="G67" s="318"/>
      <c r="H67" s="318"/>
      <c r="I67" s="318"/>
      <c r="J67" s="318"/>
      <c r="K67" s="318"/>
      <c r="L67" s="317">
        <v>16.5027</v>
      </c>
      <c r="M67" s="318"/>
      <c r="N67" s="318"/>
      <c r="O67" s="318">
        <v>16.5027</v>
      </c>
      <c r="P67" s="318"/>
      <c r="Q67" s="318"/>
      <c r="R67" s="318"/>
      <c r="S67" s="317"/>
      <c r="T67" s="318"/>
      <c r="U67" s="318"/>
      <c r="V67" s="318"/>
    </row>
    <row r="68" s="304" customFormat="1" ht="22.8" customHeight="1" spans="1:22">
      <c r="A68" s="321" t="s">
        <v>582</v>
      </c>
      <c r="B68" s="321"/>
      <c r="C68" s="321"/>
      <c r="D68" s="311" t="s">
        <v>582</v>
      </c>
      <c r="E68" s="311" t="s">
        <v>454</v>
      </c>
      <c r="F68" s="313">
        <v>22.8823</v>
      </c>
      <c r="G68" s="313"/>
      <c r="H68" s="313"/>
      <c r="I68" s="313"/>
      <c r="J68" s="313"/>
      <c r="K68" s="313"/>
      <c r="L68" s="313"/>
      <c r="M68" s="313"/>
      <c r="N68" s="313"/>
      <c r="O68" s="313"/>
      <c r="P68" s="313"/>
      <c r="Q68" s="313"/>
      <c r="R68" s="313">
        <v>22.8823</v>
      </c>
      <c r="S68" s="313"/>
      <c r="T68" s="313"/>
      <c r="U68" s="313"/>
      <c r="V68" s="313"/>
    </row>
    <row r="69" s="304" customFormat="1" ht="22.8" customHeight="1" spans="1:22">
      <c r="A69" s="321" t="s">
        <v>582</v>
      </c>
      <c r="B69" s="321" t="s">
        <v>583</v>
      </c>
      <c r="C69" s="321"/>
      <c r="D69" s="311" t="s">
        <v>584</v>
      </c>
      <c r="E69" s="311" t="s">
        <v>460</v>
      </c>
      <c r="F69" s="313">
        <v>22.8823</v>
      </c>
      <c r="G69" s="313"/>
      <c r="H69" s="313"/>
      <c r="I69" s="313"/>
      <c r="J69" s="313"/>
      <c r="K69" s="313"/>
      <c r="L69" s="313"/>
      <c r="M69" s="313"/>
      <c r="N69" s="313"/>
      <c r="O69" s="313"/>
      <c r="P69" s="313"/>
      <c r="Q69" s="313"/>
      <c r="R69" s="313">
        <v>22.8823</v>
      </c>
      <c r="S69" s="313"/>
      <c r="T69" s="313"/>
      <c r="U69" s="313"/>
      <c r="V69" s="313"/>
    </row>
    <row r="70" s="304" customFormat="1" ht="22.8" customHeight="1" spans="1:22">
      <c r="A70" s="314" t="s">
        <v>582</v>
      </c>
      <c r="B70" s="314" t="s">
        <v>583</v>
      </c>
      <c r="C70" s="314" t="s">
        <v>565</v>
      </c>
      <c r="D70" s="315" t="s">
        <v>585</v>
      </c>
      <c r="E70" s="325" t="s">
        <v>586</v>
      </c>
      <c r="F70" s="317">
        <v>22.8823</v>
      </c>
      <c r="G70" s="318"/>
      <c r="H70" s="318"/>
      <c r="I70" s="318"/>
      <c r="J70" s="318"/>
      <c r="K70" s="318"/>
      <c r="L70" s="317"/>
      <c r="M70" s="318"/>
      <c r="N70" s="318"/>
      <c r="O70" s="318"/>
      <c r="P70" s="318"/>
      <c r="Q70" s="318"/>
      <c r="R70" s="318">
        <v>22.8823</v>
      </c>
      <c r="S70" s="317"/>
      <c r="T70" s="318"/>
      <c r="U70" s="318"/>
      <c r="V70" s="318"/>
    </row>
    <row r="71" s="304" customFormat="1" ht="22.8" customHeight="1" spans="1:22">
      <c r="A71" s="309"/>
      <c r="B71" s="309"/>
      <c r="C71" s="309"/>
      <c r="D71" s="311" t="s">
        <v>607</v>
      </c>
      <c r="E71" s="311" t="s">
        <v>608</v>
      </c>
      <c r="F71" s="310">
        <v>628.665877</v>
      </c>
      <c r="G71" s="310">
        <v>457.4765</v>
      </c>
      <c r="H71" s="310">
        <v>244.908</v>
      </c>
      <c r="I71" s="310">
        <v>82.2648</v>
      </c>
      <c r="J71" s="310">
        <v>89.7293</v>
      </c>
      <c r="K71" s="310">
        <v>40.5744</v>
      </c>
      <c r="L71" s="310">
        <v>116.292177</v>
      </c>
      <c r="M71" s="310">
        <v>72.9082</v>
      </c>
      <c r="N71" s="310"/>
      <c r="O71" s="310">
        <v>39.6439</v>
      </c>
      <c r="P71" s="310"/>
      <c r="Q71" s="310">
        <v>3.740077</v>
      </c>
      <c r="R71" s="310">
        <v>54.8972</v>
      </c>
      <c r="S71" s="310"/>
      <c r="T71" s="310"/>
      <c r="U71" s="310"/>
      <c r="V71" s="310"/>
    </row>
    <row r="72" s="304" customFormat="1" ht="22.8" customHeight="1" spans="1:22">
      <c r="A72" s="309"/>
      <c r="B72" s="309"/>
      <c r="C72" s="309"/>
      <c r="D72" s="312" t="s">
        <v>609</v>
      </c>
      <c r="E72" s="312" t="s">
        <v>610</v>
      </c>
      <c r="F72" s="310">
        <v>628.665877</v>
      </c>
      <c r="G72" s="310">
        <v>457.4765</v>
      </c>
      <c r="H72" s="310">
        <v>244.908</v>
      </c>
      <c r="I72" s="310">
        <v>82.2648</v>
      </c>
      <c r="J72" s="310">
        <v>89.7293</v>
      </c>
      <c r="K72" s="310">
        <v>40.5744</v>
      </c>
      <c r="L72" s="310">
        <v>116.292177</v>
      </c>
      <c r="M72" s="310">
        <v>72.9082</v>
      </c>
      <c r="N72" s="310"/>
      <c r="O72" s="310">
        <v>39.6439</v>
      </c>
      <c r="P72" s="310"/>
      <c r="Q72" s="310">
        <v>3.740077</v>
      </c>
      <c r="R72" s="310">
        <v>54.8972</v>
      </c>
      <c r="S72" s="310"/>
      <c r="T72" s="310"/>
      <c r="U72" s="310"/>
      <c r="V72" s="310"/>
    </row>
    <row r="73" s="304" customFormat="1" ht="22.8" customHeight="1" spans="1:22">
      <c r="A73" s="321" t="s">
        <v>562</v>
      </c>
      <c r="B73" s="321"/>
      <c r="C73" s="321"/>
      <c r="D73" s="311" t="s">
        <v>562</v>
      </c>
      <c r="E73" s="311" t="s">
        <v>143</v>
      </c>
      <c r="F73" s="313">
        <v>457.4765</v>
      </c>
      <c r="G73" s="313">
        <v>457.4765</v>
      </c>
      <c r="H73" s="313">
        <v>244.908</v>
      </c>
      <c r="I73" s="313">
        <v>82.2648</v>
      </c>
      <c r="J73" s="313">
        <v>89.7293</v>
      </c>
      <c r="K73" s="313">
        <v>40.5744</v>
      </c>
      <c r="L73" s="313"/>
      <c r="M73" s="313"/>
      <c r="N73" s="313"/>
      <c r="O73" s="313"/>
      <c r="P73" s="313"/>
      <c r="Q73" s="313"/>
      <c r="R73" s="313"/>
      <c r="S73" s="313"/>
      <c r="T73" s="313"/>
      <c r="U73" s="313"/>
      <c r="V73" s="313"/>
    </row>
    <row r="74" s="304" customFormat="1" ht="22.8" customHeight="1" spans="1:22">
      <c r="A74" s="321" t="s">
        <v>562</v>
      </c>
      <c r="B74" s="321" t="s">
        <v>611</v>
      </c>
      <c r="C74" s="321"/>
      <c r="D74" s="311" t="s">
        <v>612</v>
      </c>
      <c r="E74" s="311" t="s">
        <v>184</v>
      </c>
      <c r="F74" s="313">
        <v>457.4765</v>
      </c>
      <c r="G74" s="313">
        <v>457.4765</v>
      </c>
      <c r="H74" s="313">
        <v>244.908</v>
      </c>
      <c r="I74" s="313">
        <v>82.2648</v>
      </c>
      <c r="J74" s="313">
        <v>89.7293</v>
      </c>
      <c r="K74" s="313">
        <v>40.5744</v>
      </c>
      <c r="L74" s="313"/>
      <c r="M74" s="313"/>
      <c r="N74" s="313"/>
      <c r="O74" s="313"/>
      <c r="P74" s="313"/>
      <c r="Q74" s="313"/>
      <c r="R74" s="313"/>
      <c r="S74" s="313"/>
      <c r="T74" s="313"/>
      <c r="U74" s="313"/>
      <c r="V74" s="313"/>
    </row>
    <row r="75" s="304" customFormat="1" ht="22.8" customHeight="1" spans="1:22">
      <c r="A75" s="314" t="s">
        <v>562</v>
      </c>
      <c r="B75" s="314" t="s">
        <v>611</v>
      </c>
      <c r="C75" s="314" t="s">
        <v>565</v>
      </c>
      <c r="D75" s="315" t="s">
        <v>613</v>
      </c>
      <c r="E75" s="325" t="s">
        <v>567</v>
      </c>
      <c r="F75" s="317">
        <v>457.4765</v>
      </c>
      <c r="G75" s="318">
        <v>457.4765</v>
      </c>
      <c r="H75" s="318">
        <v>244.908</v>
      </c>
      <c r="I75" s="318">
        <v>82.2648</v>
      </c>
      <c r="J75" s="318">
        <v>89.7293</v>
      </c>
      <c r="K75" s="318">
        <v>40.5744</v>
      </c>
      <c r="L75" s="317"/>
      <c r="M75" s="318"/>
      <c r="N75" s="318"/>
      <c r="O75" s="318"/>
      <c r="P75" s="318"/>
      <c r="Q75" s="318"/>
      <c r="R75" s="318"/>
      <c r="S75" s="317"/>
      <c r="T75" s="318"/>
      <c r="U75" s="318"/>
      <c r="V75" s="318"/>
    </row>
    <row r="76" s="304" customFormat="1" ht="22.8" customHeight="1" spans="1:22">
      <c r="A76" s="321" t="s">
        <v>568</v>
      </c>
      <c r="B76" s="321"/>
      <c r="C76" s="321"/>
      <c r="D76" s="311" t="s">
        <v>568</v>
      </c>
      <c r="E76" s="311" t="s">
        <v>264</v>
      </c>
      <c r="F76" s="313">
        <v>76.648277</v>
      </c>
      <c r="G76" s="313"/>
      <c r="H76" s="313"/>
      <c r="I76" s="313"/>
      <c r="J76" s="313"/>
      <c r="K76" s="313"/>
      <c r="L76" s="313">
        <v>76.648277</v>
      </c>
      <c r="M76" s="313">
        <v>72.9082</v>
      </c>
      <c r="N76" s="313"/>
      <c r="O76" s="313"/>
      <c r="P76" s="313"/>
      <c r="Q76" s="313">
        <v>3.740077</v>
      </c>
      <c r="R76" s="313"/>
      <c r="S76" s="313"/>
      <c r="T76" s="313"/>
      <c r="U76" s="313"/>
      <c r="V76" s="313"/>
    </row>
    <row r="77" s="304" customFormat="1" ht="22.8" customHeight="1" spans="1:22">
      <c r="A77" s="321" t="s">
        <v>568</v>
      </c>
      <c r="B77" s="321" t="s">
        <v>569</v>
      </c>
      <c r="C77" s="321"/>
      <c r="D77" s="311" t="s">
        <v>570</v>
      </c>
      <c r="E77" s="311" t="s">
        <v>277</v>
      </c>
      <c r="F77" s="313">
        <v>72.9082</v>
      </c>
      <c r="G77" s="313"/>
      <c r="H77" s="313"/>
      <c r="I77" s="313"/>
      <c r="J77" s="313"/>
      <c r="K77" s="313"/>
      <c r="L77" s="313">
        <v>72.9082</v>
      </c>
      <c r="M77" s="313">
        <v>72.9082</v>
      </c>
      <c r="N77" s="313"/>
      <c r="O77" s="313"/>
      <c r="P77" s="313"/>
      <c r="Q77" s="313"/>
      <c r="R77" s="313"/>
      <c r="S77" s="313"/>
      <c r="T77" s="313"/>
      <c r="U77" s="313"/>
      <c r="V77" s="313"/>
    </row>
    <row r="78" s="304" customFormat="1" ht="22.8" customHeight="1" spans="1:22">
      <c r="A78" s="314" t="s">
        <v>568</v>
      </c>
      <c r="B78" s="314" t="s">
        <v>569</v>
      </c>
      <c r="C78" s="314" t="s">
        <v>569</v>
      </c>
      <c r="D78" s="315" t="s">
        <v>571</v>
      </c>
      <c r="E78" s="325" t="s">
        <v>572</v>
      </c>
      <c r="F78" s="317">
        <v>72.9082</v>
      </c>
      <c r="G78" s="318"/>
      <c r="H78" s="318"/>
      <c r="I78" s="318"/>
      <c r="J78" s="318"/>
      <c r="K78" s="318"/>
      <c r="L78" s="317">
        <v>72.9082</v>
      </c>
      <c r="M78" s="318">
        <v>72.9082</v>
      </c>
      <c r="N78" s="318"/>
      <c r="O78" s="318"/>
      <c r="P78" s="318"/>
      <c r="Q78" s="318"/>
      <c r="R78" s="318"/>
      <c r="S78" s="317"/>
      <c r="T78" s="318"/>
      <c r="U78" s="318"/>
      <c r="V78" s="318"/>
    </row>
    <row r="79" s="304" customFormat="1" ht="22.8" customHeight="1" spans="1:22">
      <c r="A79" s="321" t="s">
        <v>568</v>
      </c>
      <c r="B79" s="321" t="s">
        <v>573</v>
      </c>
      <c r="C79" s="321"/>
      <c r="D79" s="311" t="s">
        <v>574</v>
      </c>
      <c r="E79" s="311" t="s">
        <v>317</v>
      </c>
      <c r="F79" s="313">
        <v>3.740077</v>
      </c>
      <c r="G79" s="313"/>
      <c r="H79" s="313"/>
      <c r="I79" s="313"/>
      <c r="J79" s="313"/>
      <c r="K79" s="313"/>
      <c r="L79" s="313">
        <v>3.740077</v>
      </c>
      <c r="M79" s="313"/>
      <c r="N79" s="313"/>
      <c r="O79" s="313"/>
      <c r="P79" s="313"/>
      <c r="Q79" s="313">
        <v>3.740077</v>
      </c>
      <c r="R79" s="313"/>
      <c r="S79" s="313"/>
      <c r="T79" s="313"/>
      <c r="U79" s="313"/>
      <c r="V79" s="313"/>
    </row>
    <row r="80" s="304" customFormat="1" ht="22.8" customHeight="1" spans="1:22">
      <c r="A80" s="314" t="s">
        <v>568</v>
      </c>
      <c r="B80" s="314" t="s">
        <v>573</v>
      </c>
      <c r="C80" s="314" t="s">
        <v>573</v>
      </c>
      <c r="D80" s="315" t="s">
        <v>575</v>
      </c>
      <c r="E80" s="325" t="s">
        <v>576</v>
      </c>
      <c r="F80" s="317">
        <v>3.740077</v>
      </c>
      <c r="G80" s="318"/>
      <c r="H80" s="318"/>
      <c r="I80" s="318"/>
      <c r="J80" s="318"/>
      <c r="K80" s="318"/>
      <c r="L80" s="317">
        <v>3.740077</v>
      </c>
      <c r="M80" s="318"/>
      <c r="N80" s="318"/>
      <c r="O80" s="318"/>
      <c r="P80" s="318"/>
      <c r="Q80" s="318">
        <v>3.740077</v>
      </c>
      <c r="R80" s="318"/>
      <c r="S80" s="317"/>
      <c r="T80" s="318"/>
      <c r="U80" s="318"/>
      <c r="V80" s="318"/>
    </row>
    <row r="81" s="304" customFormat="1" ht="22.8" customHeight="1" spans="1:22">
      <c r="A81" s="321" t="s">
        <v>577</v>
      </c>
      <c r="B81" s="321"/>
      <c r="C81" s="321"/>
      <c r="D81" s="311" t="s">
        <v>577</v>
      </c>
      <c r="E81" s="311" t="s">
        <v>318</v>
      </c>
      <c r="F81" s="313">
        <v>39.6439</v>
      </c>
      <c r="G81" s="313"/>
      <c r="H81" s="313"/>
      <c r="I81" s="313"/>
      <c r="J81" s="313"/>
      <c r="K81" s="313"/>
      <c r="L81" s="313">
        <v>39.6439</v>
      </c>
      <c r="M81" s="313"/>
      <c r="N81" s="313"/>
      <c r="O81" s="313">
        <v>39.6439</v>
      </c>
      <c r="P81" s="313"/>
      <c r="Q81" s="313"/>
      <c r="R81" s="313"/>
      <c r="S81" s="313"/>
      <c r="T81" s="313"/>
      <c r="U81" s="313"/>
      <c r="V81" s="313"/>
    </row>
    <row r="82" s="304" customFormat="1" ht="22.8" customHeight="1" spans="1:22">
      <c r="A82" s="321" t="s">
        <v>577</v>
      </c>
      <c r="B82" s="321" t="s">
        <v>578</v>
      </c>
      <c r="C82" s="321"/>
      <c r="D82" s="311" t="s">
        <v>579</v>
      </c>
      <c r="E82" s="311" t="s">
        <v>344</v>
      </c>
      <c r="F82" s="313">
        <v>39.6439</v>
      </c>
      <c r="G82" s="313"/>
      <c r="H82" s="313"/>
      <c r="I82" s="313"/>
      <c r="J82" s="313"/>
      <c r="K82" s="313"/>
      <c r="L82" s="313">
        <v>39.6439</v>
      </c>
      <c r="M82" s="313"/>
      <c r="N82" s="313"/>
      <c r="O82" s="313">
        <v>39.6439</v>
      </c>
      <c r="P82" s="313"/>
      <c r="Q82" s="313"/>
      <c r="R82" s="313"/>
      <c r="S82" s="313"/>
      <c r="T82" s="313"/>
      <c r="U82" s="313"/>
      <c r="V82" s="313"/>
    </row>
    <row r="83" s="304" customFormat="1" ht="22.8" customHeight="1" spans="1:22">
      <c r="A83" s="314" t="s">
        <v>577</v>
      </c>
      <c r="B83" s="314" t="s">
        <v>578</v>
      </c>
      <c r="C83" s="314" t="s">
        <v>565</v>
      </c>
      <c r="D83" s="315" t="s">
        <v>580</v>
      </c>
      <c r="E83" s="325" t="s">
        <v>581</v>
      </c>
      <c r="F83" s="317">
        <v>39.6439</v>
      </c>
      <c r="G83" s="318"/>
      <c r="H83" s="318"/>
      <c r="I83" s="318"/>
      <c r="J83" s="318"/>
      <c r="K83" s="318"/>
      <c r="L83" s="317">
        <v>39.6439</v>
      </c>
      <c r="M83" s="318"/>
      <c r="N83" s="318"/>
      <c r="O83" s="318">
        <v>39.6439</v>
      </c>
      <c r="P83" s="318"/>
      <c r="Q83" s="318"/>
      <c r="R83" s="318"/>
      <c r="S83" s="317"/>
      <c r="T83" s="318"/>
      <c r="U83" s="318"/>
      <c r="V83" s="318"/>
    </row>
    <row r="84" s="304" customFormat="1" ht="22.8" customHeight="1" spans="1:22">
      <c r="A84" s="321" t="s">
        <v>582</v>
      </c>
      <c r="B84" s="321"/>
      <c r="C84" s="321"/>
      <c r="D84" s="311" t="s">
        <v>582</v>
      </c>
      <c r="E84" s="311" t="s">
        <v>454</v>
      </c>
      <c r="F84" s="313">
        <v>54.8972</v>
      </c>
      <c r="G84" s="313"/>
      <c r="H84" s="313"/>
      <c r="I84" s="313"/>
      <c r="J84" s="313"/>
      <c r="K84" s="313"/>
      <c r="L84" s="313"/>
      <c r="M84" s="313"/>
      <c r="N84" s="313"/>
      <c r="O84" s="313"/>
      <c r="P84" s="313"/>
      <c r="Q84" s="313"/>
      <c r="R84" s="313">
        <v>54.8972</v>
      </c>
      <c r="S84" s="313"/>
      <c r="T84" s="313"/>
      <c r="U84" s="313"/>
      <c r="V84" s="313"/>
    </row>
    <row r="85" s="304" customFormat="1" ht="22.8" customHeight="1" spans="1:22">
      <c r="A85" s="321" t="s">
        <v>582</v>
      </c>
      <c r="B85" s="321" t="s">
        <v>583</v>
      </c>
      <c r="C85" s="321"/>
      <c r="D85" s="311" t="s">
        <v>584</v>
      </c>
      <c r="E85" s="311" t="s">
        <v>460</v>
      </c>
      <c r="F85" s="313">
        <v>54.8972</v>
      </c>
      <c r="G85" s="313"/>
      <c r="H85" s="313"/>
      <c r="I85" s="313"/>
      <c r="J85" s="313"/>
      <c r="K85" s="313"/>
      <c r="L85" s="313"/>
      <c r="M85" s="313"/>
      <c r="N85" s="313"/>
      <c r="O85" s="313"/>
      <c r="P85" s="313"/>
      <c r="Q85" s="313"/>
      <c r="R85" s="313">
        <v>54.8972</v>
      </c>
      <c r="S85" s="313"/>
      <c r="T85" s="313"/>
      <c r="U85" s="313"/>
      <c r="V85" s="313"/>
    </row>
    <row r="86" s="304" customFormat="1" ht="22.8" customHeight="1" spans="1:22">
      <c r="A86" s="314" t="s">
        <v>582</v>
      </c>
      <c r="B86" s="314" t="s">
        <v>583</v>
      </c>
      <c r="C86" s="314" t="s">
        <v>565</v>
      </c>
      <c r="D86" s="315" t="s">
        <v>585</v>
      </c>
      <c r="E86" s="325" t="s">
        <v>586</v>
      </c>
      <c r="F86" s="317">
        <v>54.8972</v>
      </c>
      <c r="G86" s="318"/>
      <c r="H86" s="318"/>
      <c r="I86" s="318"/>
      <c r="J86" s="318"/>
      <c r="K86" s="318"/>
      <c r="L86" s="317"/>
      <c r="M86" s="318"/>
      <c r="N86" s="318"/>
      <c r="O86" s="318"/>
      <c r="P86" s="318"/>
      <c r="Q86" s="318"/>
      <c r="R86" s="318">
        <v>54.8972</v>
      </c>
      <c r="S86" s="317"/>
      <c r="T86" s="318"/>
      <c r="U86" s="318"/>
      <c r="V86" s="318"/>
    </row>
    <row r="87" s="304" customFormat="1" ht="22.8" customHeight="1" spans="1:22">
      <c r="A87" s="309"/>
      <c r="B87" s="309"/>
      <c r="C87" s="309"/>
      <c r="D87" s="311" t="s">
        <v>614</v>
      </c>
      <c r="E87" s="311" t="s">
        <v>615</v>
      </c>
      <c r="F87" s="310">
        <v>214.163293</v>
      </c>
      <c r="G87" s="310">
        <v>155.8587</v>
      </c>
      <c r="H87" s="310">
        <v>84.288</v>
      </c>
      <c r="I87" s="310">
        <v>27.8304</v>
      </c>
      <c r="J87" s="310">
        <v>30.4779</v>
      </c>
      <c r="K87" s="310">
        <v>13.2624</v>
      </c>
      <c r="L87" s="310">
        <v>39.601593</v>
      </c>
      <c r="M87" s="310">
        <v>24.8414</v>
      </c>
      <c r="N87" s="310"/>
      <c r="O87" s="310">
        <v>13.5075</v>
      </c>
      <c r="P87" s="310"/>
      <c r="Q87" s="310">
        <v>1.252693</v>
      </c>
      <c r="R87" s="310">
        <v>18.703</v>
      </c>
      <c r="S87" s="310"/>
      <c r="T87" s="310"/>
      <c r="U87" s="310"/>
      <c r="V87" s="310"/>
    </row>
    <row r="88" s="304" customFormat="1" ht="22.8" customHeight="1" spans="1:22">
      <c r="A88" s="309"/>
      <c r="B88" s="309"/>
      <c r="C88" s="309"/>
      <c r="D88" s="312" t="s">
        <v>616</v>
      </c>
      <c r="E88" s="312" t="s">
        <v>617</v>
      </c>
      <c r="F88" s="310">
        <v>214.163293</v>
      </c>
      <c r="G88" s="310">
        <v>155.8587</v>
      </c>
      <c r="H88" s="310">
        <v>84.288</v>
      </c>
      <c r="I88" s="310">
        <v>27.8304</v>
      </c>
      <c r="J88" s="310">
        <v>30.4779</v>
      </c>
      <c r="K88" s="310">
        <v>13.2624</v>
      </c>
      <c r="L88" s="310">
        <v>39.601593</v>
      </c>
      <c r="M88" s="310">
        <v>24.8414</v>
      </c>
      <c r="N88" s="310"/>
      <c r="O88" s="310">
        <v>13.5075</v>
      </c>
      <c r="P88" s="310"/>
      <c r="Q88" s="310">
        <v>1.252693</v>
      </c>
      <c r="R88" s="310">
        <v>18.703</v>
      </c>
      <c r="S88" s="310"/>
      <c r="T88" s="310"/>
      <c r="U88" s="310"/>
      <c r="V88" s="310"/>
    </row>
    <row r="89" s="304" customFormat="1" ht="22.8" customHeight="1" spans="1:22">
      <c r="A89" s="321" t="s">
        <v>562</v>
      </c>
      <c r="B89" s="321"/>
      <c r="C89" s="321"/>
      <c r="D89" s="311" t="s">
        <v>562</v>
      </c>
      <c r="E89" s="311" t="s">
        <v>143</v>
      </c>
      <c r="F89" s="313">
        <v>155.8587</v>
      </c>
      <c r="G89" s="313">
        <v>155.8587</v>
      </c>
      <c r="H89" s="313">
        <v>84.288</v>
      </c>
      <c r="I89" s="313">
        <v>27.8304</v>
      </c>
      <c r="J89" s="313">
        <v>30.4779</v>
      </c>
      <c r="K89" s="313">
        <v>13.2624</v>
      </c>
      <c r="L89" s="313"/>
      <c r="M89" s="313"/>
      <c r="N89" s="313"/>
      <c r="O89" s="313"/>
      <c r="P89" s="313"/>
      <c r="Q89" s="313"/>
      <c r="R89" s="313"/>
      <c r="S89" s="313"/>
      <c r="T89" s="313"/>
      <c r="U89" s="313"/>
      <c r="V89" s="313"/>
    </row>
    <row r="90" s="304" customFormat="1" ht="22.8" customHeight="1" spans="1:22">
      <c r="A90" s="321" t="s">
        <v>562</v>
      </c>
      <c r="B90" s="321" t="s">
        <v>563</v>
      </c>
      <c r="C90" s="321"/>
      <c r="D90" s="311" t="s">
        <v>564</v>
      </c>
      <c r="E90" s="311" t="s">
        <v>183</v>
      </c>
      <c r="F90" s="313">
        <v>155.8587</v>
      </c>
      <c r="G90" s="313">
        <v>155.8587</v>
      </c>
      <c r="H90" s="313">
        <v>84.288</v>
      </c>
      <c r="I90" s="313">
        <v>27.8304</v>
      </c>
      <c r="J90" s="313">
        <v>30.4779</v>
      </c>
      <c r="K90" s="313">
        <v>13.2624</v>
      </c>
      <c r="L90" s="313"/>
      <c r="M90" s="313"/>
      <c r="N90" s="313"/>
      <c r="O90" s="313"/>
      <c r="P90" s="313"/>
      <c r="Q90" s="313"/>
      <c r="R90" s="313"/>
      <c r="S90" s="313"/>
      <c r="T90" s="313"/>
      <c r="U90" s="313"/>
      <c r="V90" s="313"/>
    </row>
    <row r="91" s="304" customFormat="1" ht="22.8" customHeight="1" spans="1:22">
      <c r="A91" s="314" t="s">
        <v>562</v>
      </c>
      <c r="B91" s="314" t="s">
        <v>563</v>
      </c>
      <c r="C91" s="314" t="s">
        <v>565</v>
      </c>
      <c r="D91" s="315" t="s">
        <v>566</v>
      </c>
      <c r="E91" s="325" t="s">
        <v>567</v>
      </c>
      <c r="F91" s="317">
        <v>155.8587</v>
      </c>
      <c r="G91" s="318">
        <v>155.8587</v>
      </c>
      <c r="H91" s="318">
        <v>84.288</v>
      </c>
      <c r="I91" s="318">
        <v>27.8304</v>
      </c>
      <c r="J91" s="318">
        <v>30.4779</v>
      </c>
      <c r="K91" s="318">
        <v>13.2624</v>
      </c>
      <c r="L91" s="317"/>
      <c r="M91" s="318"/>
      <c r="N91" s="318"/>
      <c r="O91" s="318"/>
      <c r="P91" s="318"/>
      <c r="Q91" s="318"/>
      <c r="R91" s="318"/>
      <c r="S91" s="317"/>
      <c r="T91" s="318"/>
      <c r="U91" s="318"/>
      <c r="V91" s="318"/>
    </row>
    <row r="92" s="304" customFormat="1" ht="22.8" customHeight="1" spans="1:22">
      <c r="A92" s="321" t="s">
        <v>568</v>
      </c>
      <c r="B92" s="321"/>
      <c r="C92" s="321"/>
      <c r="D92" s="311" t="s">
        <v>568</v>
      </c>
      <c r="E92" s="311" t="s">
        <v>264</v>
      </c>
      <c r="F92" s="313">
        <v>26.094093</v>
      </c>
      <c r="G92" s="313"/>
      <c r="H92" s="313"/>
      <c r="I92" s="313"/>
      <c r="J92" s="313"/>
      <c r="K92" s="313"/>
      <c r="L92" s="313">
        <v>26.094093</v>
      </c>
      <c r="M92" s="313">
        <v>24.8414</v>
      </c>
      <c r="N92" s="313"/>
      <c r="O92" s="313"/>
      <c r="P92" s="313"/>
      <c r="Q92" s="313">
        <v>1.252693</v>
      </c>
      <c r="R92" s="313"/>
      <c r="S92" s="313"/>
      <c r="T92" s="313"/>
      <c r="U92" s="313"/>
      <c r="V92" s="313"/>
    </row>
    <row r="93" s="304" customFormat="1" ht="22.8" customHeight="1" spans="1:22">
      <c r="A93" s="321" t="s">
        <v>568</v>
      </c>
      <c r="B93" s="321" t="s">
        <v>569</v>
      </c>
      <c r="C93" s="321"/>
      <c r="D93" s="311" t="s">
        <v>570</v>
      </c>
      <c r="E93" s="311" t="s">
        <v>277</v>
      </c>
      <c r="F93" s="313">
        <v>24.8414</v>
      </c>
      <c r="G93" s="313"/>
      <c r="H93" s="313"/>
      <c r="I93" s="313"/>
      <c r="J93" s="313"/>
      <c r="K93" s="313"/>
      <c r="L93" s="313">
        <v>24.8414</v>
      </c>
      <c r="M93" s="313">
        <v>24.8414</v>
      </c>
      <c r="N93" s="313"/>
      <c r="O93" s="313"/>
      <c r="P93" s="313"/>
      <c r="Q93" s="313"/>
      <c r="R93" s="313"/>
      <c r="S93" s="313"/>
      <c r="T93" s="313"/>
      <c r="U93" s="313"/>
      <c r="V93" s="313"/>
    </row>
    <row r="94" s="304" customFormat="1" ht="22.8" customHeight="1" spans="1:22">
      <c r="A94" s="314" t="s">
        <v>568</v>
      </c>
      <c r="B94" s="314" t="s">
        <v>569</v>
      </c>
      <c r="C94" s="314" t="s">
        <v>569</v>
      </c>
      <c r="D94" s="315" t="s">
        <v>571</v>
      </c>
      <c r="E94" s="325" t="s">
        <v>572</v>
      </c>
      <c r="F94" s="317">
        <v>24.8414</v>
      </c>
      <c r="G94" s="318"/>
      <c r="H94" s="318"/>
      <c r="I94" s="318"/>
      <c r="J94" s="318"/>
      <c r="K94" s="318"/>
      <c r="L94" s="317">
        <v>24.8414</v>
      </c>
      <c r="M94" s="318">
        <v>24.8414</v>
      </c>
      <c r="N94" s="318"/>
      <c r="O94" s="318"/>
      <c r="P94" s="318"/>
      <c r="Q94" s="318"/>
      <c r="R94" s="318"/>
      <c r="S94" s="317"/>
      <c r="T94" s="318"/>
      <c r="U94" s="318"/>
      <c r="V94" s="318"/>
    </row>
    <row r="95" s="304" customFormat="1" ht="22.8" customHeight="1" spans="1:22">
      <c r="A95" s="321" t="s">
        <v>568</v>
      </c>
      <c r="B95" s="321" t="s">
        <v>573</v>
      </c>
      <c r="C95" s="321"/>
      <c r="D95" s="311" t="s">
        <v>574</v>
      </c>
      <c r="E95" s="311" t="s">
        <v>317</v>
      </c>
      <c r="F95" s="313">
        <v>1.252693</v>
      </c>
      <c r="G95" s="313"/>
      <c r="H95" s="313"/>
      <c r="I95" s="313"/>
      <c r="J95" s="313"/>
      <c r="K95" s="313"/>
      <c r="L95" s="313">
        <v>1.252693</v>
      </c>
      <c r="M95" s="313"/>
      <c r="N95" s="313"/>
      <c r="O95" s="313"/>
      <c r="P95" s="313"/>
      <c r="Q95" s="313">
        <v>1.252693</v>
      </c>
      <c r="R95" s="313"/>
      <c r="S95" s="313"/>
      <c r="T95" s="313"/>
      <c r="U95" s="313"/>
      <c r="V95" s="313"/>
    </row>
    <row r="96" s="304" customFormat="1" ht="22.8" customHeight="1" spans="1:22">
      <c r="A96" s="314" t="s">
        <v>568</v>
      </c>
      <c r="B96" s="314" t="s">
        <v>573</v>
      </c>
      <c r="C96" s="314" t="s">
        <v>573</v>
      </c>
      <c r="D96" s="315" t="s">
        <v>575</v>
      </c>
      <c r="E96" s="325" t="s">
        <v>576</v>
      </c>
      <c r="F96" s="317">
        <v>1.252693</v>
      </c>
      <c r="G96" s="318"/>
      <c r="H96" s="318"/>
      <c r="I96" s="318"/>
      <c r="J96" s="318"/>
      <c r="K96" s="318"/>
      <c r="L96" s="317">
        <v>1.252693</v>
      </c>
      <c r="M96" s="318"/>
      <c r="N96" s="318"/>
      <c r="O96" s="318"/>
      <c r="P96" s="318"/>
      <c r="Q96" s="318">
        <v>1.252693</v>
      </c>
      <c r="R96" s="318"/>
      <c r="S96" s="317"/>
      <c r="T96" s="318"/>
      <c r="U96" s="318"/>
      <c r="V96" s="318"/>
    </row>
    <row r="97" s="304" customFormat="1" ht="22.8" customHeight="1" spans="1:22">
      <c r="A97" s="321" t="s">
        <v>577</v>
      </c>
      <c r="B97" s="321"/>
      <c r="C97" s="321"/>
      <c r="D97" s="311" t="s">
        <v>577</v>
      </c>
      <c r="E97" s="311" t="s">
        <v>318</v>
      </c>
      <c r="F97" s="313">
        <v>13.5075</v>
      </c>
      <c r="G97" s="313"/>
      <c r="H97" s="313"/>
      <c r="I97" s="313"/>
      <c r="J97" s="313"/>
      <c r="K97" s="313"/>
      <c r="L97" s="313">
        <v>13.5075</v>
      </c>
      <c r="M97" s="313"/>
      <c r="N97" s="313"/>
      <c r="O97" s="313">
        <v>13.5075</v>
      </c>
      <c r="P97" s="313"/>
      <c r="Q97" s="313"/>
      <c r="R97" s="313"/>
      <c r="S97" s="313"/>
      <c r="T97" s="313"/>
      <c r="U97" s="313"/>
      <c r="V97" s="313"/>
    </row>
    <row r="98" s="304" customFormat="1" ht="22.8" customHeight="1" spans="1:22">
      <c r="A98" s="321" t="s">
        <v>577</v>
      </c>
      <c r="B98" s="321" t="s">
        <v>578</v>
      </c>
      <c r="C98" s="321"/>
      <c r="D98" s="311" t="s">
        <v>579</v>
      </c>
      <c r="E98" s="311" t="s">
        <v>344</v>
      </c>
      <c r="F98" s="313">
        <v>13.5075</v>
      </c>
      <c r="G98" s="313"/>
      <c r="H98" s="313"/>
      <c r="I98" s="313"/>
      <c r="J98" s="313"/>
      <c r="K98" s="313"/>
      <c r="L98" s="313">
        <v>13.5075</v>
      </c>
      <c r="M98" s="313"/>
      <c r="N98" s="313"/>
      <c r="O98" s="313">
        <v>13.5075</v>
      </c>
      <c r="P98" s="313"/>
      <c r="Q98" s="313"/>
      <c r="R98" s="313"/>
      <c r="S98" s="313"/>
      <c r="T98" s="313"/>
      <c r="U98" s="313"/>
      <c r="V98" s="313"/>
    </row>
    <row r="99" s="304" customFormat="1" ht="22.8" customHeight="1" spans="1:22">
      <c r="A99" s="314" t="s">
        <v>577</v>
      </c>
      <c r="B99" s="314" t="s">
        <v>578</v>
      </c>
      <c r="C99" s="314" t="s">
        <v>565</v>
      </c>
      <c r="D99" s="315" t="s">
        <v>580</v>
      </c>
      <c r="E99" s="325" t="s">
        <v>581</v>
      </c>
      <c r="F99" s="317">
        <v>13.5075</v>
      </c>
      <c r="G99" s="318"/>
      <c r="H99" s="318"/>
      <c r="I99" s="318"/>
      <c r="J99" s="318"/>
      <c r="K99" s="318"/>
      <c r="L99" s="317">
        <v>13.5075</v>
      </c>
      <c r="M99" s="318"/>
      <c r="N99" s="318"/>
      <c r="O99" s="318">
        <v>13.5075</v>
      </c>
      <c r="P99" s="318"/>
      <c r="Q99" s="318"/>
      <c r="R99" s="318"/>
      <c r="S99" s="317"/>
      <c r="T99" s="318"/>
      <c r="U99" s="318"/>
      <c r="V99" s="318"/>
    </row>
    <row r="100" s="304" customFormat="1" ht="22.8" customHeight="1" spans="1:22">
      <c r="A100" s="321" t="s">
        <v>582</v>
      </c>
      <c r="B100" s="321"/>
      <c r="C100" s="321"/>
      <c r="D100" s="311" t="s">
        <v>582</v>
      </c>
      <c r="E100" s="311" t="s">
        <v>454</v>
      </c>
      <c r="F100" s="313">
        <v>18.703</v>
      </c>
      <c r="G100" s="313"/>
      <c r="H100" s="313"/>
      <c r="I100" s="313"/>
      <c r="J100" s="313"/>
      <c r="K100" s="313"/>
      <c r="L100" s="313"/>
      <c r="M100" s="313"/>
      <c r="N100" s="313"/>
      <c r="O100" s="313"/>
      <c r="P100" s="313"/>
      <c r="Q100" s="313"/>
      <c r="R100" s="313">
        <v>18.703</v>
      </c>
      <c r="S100" s="313"/>
      <c r="T100" s="313"/>
      <c r="U100" s="313"/>
      <c r="V100" s="313"/>
    </row>
    <row r="101" s="304" customFormat="1" ht="22.8" customHeight="1" spans="1:22">
      <c r="A101" s="321" t="s">
        <v>582</v>
      </c>
      <c r="B101" s="321" t="s">
        <v>583</v>
      </c>
      <c r="C101" s="321"/>
      <c r="D101" s="311" t="s">
        <v>584</v>
      </c>
      <c r="E101" s="311" t="s">
        <v>460</v>
      </c>
      <c r="F101" s="313">
        <v>18.703</v>
      </c>
      <c r="G101" s="313"/>
      <c r="H101" s="313"/>
      <c r="I101" s="313"/>
      <c r="J101" s="313"/>
      <c r="K101" s="313"/>
      <c r="L101" s="313"/>
      <c r="M101" s="313"/>
      <c r="N101" s="313"/>
      <c r="O101" s="313"/>
      <c r="P101" s="313"/>
      <c r="Q101" s="313"/>
      <c r="R101" s="313">
        <v>18.703</v>
      </c>
      <c r="S101" s="313"/>
      <c r="T101" s="313"/>
      <c r="U101" s="313"/>
      <c r="V101" s="313"/>
    </row>
    <row r="102" s="304" customFormat="1" ht="22.8" customHeight="1" spans="1:22">
      <c r="A102" s="314" t="s">
        <v>582</v>
      </c>
      <c r="B102" s="314" t="s">
        <v>583</v>
      </c>
      <c r="C102" s="314" t="s">
        <v>565</v>
      </c>
      <c r="D102" s="315" t="s">
        <v>585</v>
      </c>
      <c r="E102" s="325" t="s">
        <v>586</v>
      </c>
      <c r="F102" s="317">
        <v>18.703</v>
      </c>
      <c r="G102" s="318"/>
      <c r="H102" s="318"/>
      <c r="I102" s="318"/>
      <c r="J102" s="318"/>
      <c r="K102" s="318"/>
      <c r="L102" s="317"/>
      <c r="M102" s="318"/>
      <c r="N102" s="318"/>
      <c r="O102" s="318"/>
      <c r="P102" s="318"/>
      <c r="Q102" s="318"/>
      <c r="R102" s="318">
        <v>18.703</v>
      </c>
      <c r="S102" s="317"/>
      <c r="T102" s="318"/>
      <c r="U102" s="318"/>
      <c r="V102" s="318"/>
    </row>
    <row r="103" s="304" customFormat="1" ht="22.8" customHeight="1" spans="1:22">
      <c r="A103" s="309"/>
      <c r="B103" s="309"/>
      <c r="C103" s="309"/>
      <c r="D103" s="311" t="s">
        <v>618</v>
      </c>
      <c r="E103" s="311" t="s">
        <v>619</v>
      </c>
      <c r="F103" s="310">
        <v>852.645475</v>
      </c>
      <c r="G103" s="310">
        <v>620.521775</v>
      </c>
      <c r="H103" s="310">
        <v>343.3269</v>
      </c>
      <c r="I103" s="310">
        <v>108.5412</v>
      </c>
      <c r="J103" s="310">
        <v>119.641675</v>
      </c>
      <c r="K103" s="310">
        <v>49.012</v>
      </c>
      <c r="L103" s="310">
        <v>157.6611</v>
      </c>
      <c r="M103" s="310">
        <v>98.9315</v>
      </c>
      <c r="N103" s="310"/>
      <c r="O103" s="310">
        <v>53.794</v>
      </c>
      <c r="P103" s="310"/>
      <c r="Q103" s="310">
        <v>4.9356</v>
      </c>
      <c r="R103" s="310">
        <v>74.4626</v>
      </c>
      <c r="S103" s="310"/>
      <c r="T103" s="310"/>
      <c r="U103" s="310"/>
      <c r="V103" s="310"/>
    </row>
    <row r="104" s="304" customFormat="1" ht="22.8" customHeight="1" spans="1:22">
      <c r="A104" s="309"/>
      <c r="B104" s="309"/>
      <c r="C104" s="309"/>
      <c r="D104" s="312" t="s">
        <v>620</v>
      </c>
      <c r="E104" s="312" t="s">
        <v>621</v>
      </c>
      <c r="F104" s="310">
        <v>852.645475</v>
      </c>
      <c r="G104" s="310">
        <v>620.521775</v>
      </c>
      <c r="H104" s="310">
        <v>343.3269</v>
      </c>
      <c r="I104" s="310">
        <v>108.5412</v>
      </c>
      <c r="J104" s="310">
        <v>119.641675</v>
      </c>
      <c r="K104" s="310">
        <v>49.012</v>
      </c>
      <c r="L104" s="310">
        <v>157.6611</v>
      </c>
      <c r="M104" s="310">
        <v>98.9315</v>
      </c>
      <c r="N104" s="310"/>
      <c r="O104" s="310">
        <v>53.794</v>
      </c>
      <c r="P104" s="310"/>
      <c r="Q104" s="310">
        <v>4.9356</v>
      </c>
      <c r="R104" s="310">
        <v>74.4626</v>
      </c>
      <c r="S104" s="310"/>
      <c r="T104" s="310"/>
      <c r="U104" s="310"/>
      <c r="V104" s="310"/>
    </row>
    <row r="105" s="304" customFormat="1" ht="22.8" customHeight="1" spans="1:22">
      <c r="A105" s="321" t="s">
        <v>562</v>
      </c>
      <c r="B105" s="321"/>
      <c r="C105" s="321"/>
      <c r="D105" s="311" t="s">
        <v>562</v>
      </c>
      <c r="E105" s="311" t="s">
        <v>143</v>
      </c>
      <c r="F105" s="313">
        <v>620.521775</v>
      </c>
      <c r="G105" s="313">
        <v>620.521775</v>
      </c>
      <c r="H105" s="313">
        <v>343.3269</v>
      </c>
      <c r="I105" s="313">
        <v>108.5412</v>
      </c>
      <c r="J105" s="313">
        <v>119.641675</v>
      </c>
      <c r="K105" s="313">
        <v>49.012</v>
      </c>
      <c r="L105" s="313"/>
      <c r="M105" s="313"/>
      <c r="N105" s="313"/>
      <c r="O105" s="313"/>
      <c r="P105" s="313"/>
      <c r="Q105" s="313"/>
      <c r="R105" s="313"/>
      <c r="S105" s="313"/>
      <c r="T105" s="313"/>
      <c r="U105" s="313"/>
      <c r="V105" s="313"/>
    </row>
    <row r="106" s="304" customFormat="1" ht="22.8" customHeight="1" spans="1:22">
      <c r="A106" s="321" t="s">
        <v>562</v>
      </c>
      <c r="B106" s="321" t="s">
        <v>622</v>
      </c>
      <c r="C106" s="321"/>
      <c r="D106" s="311" t="s">
        <v>623</v>
      </c>
      <c r="E106" s="311" t="s">
        <v>154</v>
      </c>
      <c r="F106" s="313">
        <v>620.521775</v>
      </c>
      <c r="G106" s="313">
        <v>620.521775</v>
      </c>
      <c r="H106" s="313">
        <v>343.3269</v>
      </c>
      <c r="I106" s="313">
        <v>108.5412</v>
      </c>
      <c r="J106" s="313">
        <v>119.641675</v>
      </c>
      <c r="K106" s="313">
        <v>49.012</v>
      </c>
      <c r="L106" s="313"/>
      <c r="M106" s="313"/>
      <c r="N106" s="313"/>
      <c r="O106" s="313"/>
      <c r="P106" s="313"/>
      <c r="Q106" s="313"/>
      <c r="R106" s="313"/>
      <c r="S106" s="313"/>
      <c r="T106" s="313"/>
      <c r="U106" s="313"/>
      <c r="V106" s="313"/>
    </row>
    <row r="107" s="304" customFormat="1" ht="22.8" customHeight="1" spans="1:22">
      <c r="A107" s="314" t="s">
        <v>562</v>
      </c>
      <c r="B107" s="314" t="s">
        <v>622</v>
      </c>
      <c r="C107" s="314" t="s">
        <v>565</v>
      </c>
      <c r="D107" s="315" t="s">
        <v>624</v>
      </c>
      <c r="E107" s="325" t="s">
        <v>567</v>
      </c>
      <c r="F107" s="317">
        <v>620.521775</v>
      </c>
      <c r="G107" s="318">
        <v>620.521775</v>
      </c>
      <c r="H107" s="318">
        <v>343.3269</v>
      </c>
      <c r="I107" s="318">
        <v>108.5412</v>
      </c>
      <c r="J107" s="318">
        <v>119.641675</v>
      </c>
      <c r="K107" s="318">
        <v>49.012</v>
      </c>
      <c r="L107" s="317"/>
      <c r="M107" s="318"/>
      <c r="N107" s="318"/>
      <c r="O107" s="318"/>
      <c r="P107" s="318"/>
      <c r="Q107" s="318"/>
      <c r="R107" s="318"/>
      <c r="S107" s="317"/>
      <c r="T107" s="318"/>
      <c r="U107" s="318"/>
      <c r="V107" s="318"/>
    </row>
    <row r="108" s="304" customFormat="1" ht="22.8" customHeight="1" spans="1:22">
      <c r="A108" s="321" t="s">
        <v>568</v>
      </c>
      <c r="B108" s="321"/>
      <c r="C108" s="321"/>
      <c r="D108" s="311" t="s">
        <v>568</v>
      </c>
      <c r="E108" s="311" t="s">
        <v>264</v>
      </c>
      <c r="F108" s="313">
        <v>103.8671</v>
      </c>
      <c r="G108" s="313"/>
      <c r="H108" s="313"/>
      <c r="I108" s="313"/>
      <c r="J108" s="313"/>
      <c r="K108" s="313"/>
      <c r="L108" s="313">
        <v>103.8671</v>
      </c>
      <c r="M108" s="313">
        <v>98.9315</v>
      </c>
      <c r="N108" s="313"/>
      <c r="O108" s="313"/>
      <c r="P108" s="313"/>
      <c r="Q108" s="313">
        <v>4.9356</v>
      </c>
      <c r="R108" s="313"/>
      <c r="S108" s="313"/>
      <c r="T108" s="313"/>
      <c r="U108" s="313"/>
      <c r="V108" s="313"/>
    </row>
    <row r="109" s="304" customFormat="1" ht="22.8" customHeight="1" spans="1:22">
      <c r="A109" s="321" t="s">
        <v>568</v>
      </c>
      <c r="B109" s="321" t="s">
        <v>569</v>
      </c>
      <c r="C109" s="321"/>
      <c r="D109" s="311" t="s">
        <v>570</v>
      </c>
      <c r="E109" s="311" t="s">
        <v>277</v>
      </c>
      <c r="F109" s="313">
        <v>98.9315</v>
      </c>
      <c r="G109" s="313"/>
      <c r="H109" s="313"/>
      <c r="I109" s="313"/>
      <c r="J109" s="313"/>
      <c r="K109" s="313"/>
      <c r="L109" s="313">
        <v>98.9315</v>
      </c>
      <c r="M109" s="313">
        <v>98.9315</v>
      </c>
      <c r="N109" s="313"/>
      <c r="O109" s="313"/>
      <c r="P109" s="313"/>
      <c r="Q109" s="313"/>
      <c r="R109" s="313"/>
      <c r="S109" s="313"/>
      <c r="T109" s="313"/>
      <c r="U109" s="313"/>
      <c r="V109" s="313"/>
    </row>
    <row r="110" s="304" customFormat="1" ht="22.8" customHeight="1" spans="1:22">
      <c r="A110" s="314" t="s">
        <v>568</v>
      </c>
      <c r="B110" s="314" t="s">
        <v>569</v>
      </c>
      <c r="C110" s="314" t="s">
        <v>569</v>
      </c>
      <c r="D110" s="315" t="s">
        <v>571</v>
      </c>
      <c r="E110" s="325" t="s">
        <v>572</v>
      </c>
      <c r="F110" s="317">
        <v>98.9315</v>
      </c>
      <c r="G110" s="318"/>
      <c r="H110" s="318"/>
      <c r="I110" s="318"/>
      <c r="J110" s="318"/>
      <c r="K110" s="318"/>
      <c r="L110" s="317">
        <v>98.9315</v>
      </c>
      <c r="M110" s="318">
        <v>98.9315</v>
      </c>
      <c r="N110" s="318"/>
      <c r="O110" s="318"/>
      <c r="P110" s="318"/>
      <c r="Q110" s="318"/>
      <c r="R110" s="318"/>
      <c r="S110" s="317"/>
      <c r="T110" s="318"/>
      <c r="U110" s="318"/>
      <c r="V110" s="318"/>
    </row>
    <row r="111" s="304" customFormat="1" ht="22.8" customHeight="1" spans="1:22">
      <c r="A111" s="321" t="s">
        <v>568</v>
      </c>
      <c r="B111" s="321" t="s">
        <v>573</v>
      </c>
      <c r="C111" s="321"/>
      <c r="D111" s="311" t="s">
        <v>574</v>
      </c>
      <c r="E111" s="311" t="s">
        <v>317</v>
      </c>
      <c r="F111" s="313">
        <v>4.9356</v>
      </c>
      <c r="G111" s="313"/>
      <c r="H111" s="313"/>
      <c r="I111" s="313"/>
      <c r="J111" s="313"/>
      <c r="K111" s="313"/>
      <c r="L111" s="313">
        <v>4.9356</v>
      </c>
      <c r="M111" s="313"/>
      <c r="N111" s="313"/>
      <c r="O111" s="313"/>
      <c r="P111" s="313"/>
      <c r="Q111" s="313">
        <v>4.9356</v>
      </c>
      <c r="R111" s="313"/>
      <c r="S111" s="313"/>
      <c r="T111" s="313"/>
      <c r="U111" s="313"/>
      <c r="V111" s="313"/>
    </row>
    <row r="112" s="304" customFormat="1" ht="22.8" customHeight="1" spans="1:22">
      <c r="A112" s="314" t="s">
        <v>568</v>
      </c>
      <c r="B112" s="314" t="s">
        <v>573</v>
      </c>
      <c r="C112" s="314" t="s">
        <v>573</v>
      </c>
      <c r="D112" s="315" t="s">
        <v>575</v>
      </c>
      <c r="E112" s="325" t="s">
        <v>576</v>
      </c>
      <c r="F112" s="317">
        <v>4.9356</v>
      </c>
      <c r="G112" s="318"/>
      <c r="H112" s="318"/>
      <c r="I112" s="318"/>
      <c r="J112" s="318"/>
      <c r="K112" s="318"/>
      <c r="L112" s="317">
        <v>4.9356</v>
      </c>
      <c r="M112" s="318"/>
      <c r="N112" s="318"/>
      <c r="O112" s="318"/>
      <c r="P112" s="318"/>
      <c r="Q112" s="318">
        <v>4.9356</v>
      </c>
      <c r="R112" s="318"/>
      <c r="S112" s="317"/>
      <c r="T112" s="318"/>
      <c r="U112" s="318"/>
      <c r="V112" s="318"/>
    </row>
    <row r="113" s="304" customFormat="1" ht="22.8" customHeight="1" spans="1:22">
      <c r="A113" s="321" t="s">
        <v>577</v>
      </c>
      <c r="B113" s="321"/>
      <c r="C113" s="321"/>
      <c r="D113" s="311" t="s">
        <v>577</v>
      </c>
      <c r="E113" s="311" t="s">
        <v>318</v>
      </c>
      <c r="F113" s="313">
        <v>53.794</v>
      </c>
      <c r="G113" s="313"/>
      <c r="H113" s="313"/>
      <c r="I113" s="313"/>
      <c r="J113" s="313"/>
      <c r="K113" s="313"/>
      <c r="L113" s="313">
        <v>53.794</v>
      </c>
      <c r="M113" s="313"/>
      <c r="N113" s="313"/>
      <c r="O113" s="313">
        <v>53.794</v>
      </c>
      <c r="P113" s="313"/>
      <c r="Q113" s="313"/>
      <c r="R113" s="313"/>
      <c r="S113" s="313"/>
      <c r="T113" s="313"/>
      <c r="U113" s="313"/>
      <c r="V113" s="313"/>
    </row>
    <row r="114" s="304" customFormat="1" ht="22.8" customHeight="1" spans="1:22">
      <c r="A114" s="321" t="s">
        <v>577</v>
      </c>
      <c r="B114" s="321" t="s">
        <v>578</v>
      </c>
      <c r="C114" s="321"/>
      <c r="D114" s="311" t="s">
        <v>579</v>
      </c>
      <c r="E114" s="311" t="s">
        <v>344</v>
      </c>
      <c r="F114" s="313">
        <v>53.794</v>
      </c>
      <c r="G114" s="313"/>
      <c r="H114" s="313"/>
      <c r="I114" s="313"/>
      <c r="J114" s="313"/>
      <c r="K114" s="313"/>
      <c r="L114" s="313">
        <v>53.794</v>
      </c>
      <c r="M114" s="313"/>
      <c r="N114" s="313"/>
      <c r="O114" s="313">
        <v>53.794</v>
      </c>
      <c r="P114" s="313"/>
      <c r="Q114" s="313"/>
      <c r="R114" s="313"/>
      <c r="S114" s="313"/>
      <c r="T114" s="313"/>
      <c r="U114" s="313"/>
      <c r="V114" s="313"/>
    </row>
    <row r="115" s="304" customFormat="1" ht="22.8" customHeight="1" spans="1:22">
      <c r="A115" s="314" t="s">
        <v>577</v>
      </c>
      <c r="B115" s="314" t="s">
        <v>578</v>
      </c>
      <c r="C115" s="314" t="s">
        <v>565</v>
      </c>
      <c r="D115" s="315" t="s">
        <v>580</v>
      </c>
      <c r="E115" s="325" t="s">
        <v>581</v>
      </c>
      <c r="F115" s="317">
        <v>53.794</v>
      </c>
      <c r="G115" s="318"/>
      <c r="H115" s="318"/>
      <c r="I115" s="318"/>
      <c r="J115" s="318"/>
      <c r="K115" s="318"/>
      <c r="L115" s="317">
        <v>53.794</v>
      </c>
      <c r="M115" s="318"/>
      <c r="N115" s="318"/>
      <c r="O115" s="318">
        <v>53.794</v>
      </c>
      <c r="P115" s="318"/>
      <c r="Q115" s="318"/>
      <c r="R115" s="318"/>
      <c r="S115" s="317"/>
      <c r="T115" s="318"/>
      <c r="U115" s="318"/>
      <c r="V115" s="318"/>
    </row>
    <row r="116" s="304" customFormat="1" ht="22.8" customHeight="1" spans="1:22">
      <c r="A116" s="321" t="s">
        <v>582</v>
      </c>
      <c r="B116" s="321"/>
      <c r="C116" s="321"/>
      <c r="D116" s="311" t="s">
        <v>582</v>
      </c>
      <c r="E116" s="311" t="s">
        <v>454</v>
      </c>
      <c r="F116" s="313">
        <v>74.4626</v>
      </c>
      <c r="G116" s="313"/>
      <c r="H116" s="313"/>
      <c r="I116" s="313"/>
      <c r="J116" s="313"/>
      <c r="K116" s="313"/>
      <c r="L116" s="313"/>
      <c r="M116" s="313"/>
      <c r="N116" s="313"/>
      <c r="O116" s="313"/>
      <c r="P116" s="313"/>
      <c r="Q116" s="313"/>
      <c r="R116" s="313">
        <v>74.4626</v>
      </c>
      <c r="S116" s="313"/>
      <c r="T116" s="313"/>
      <c r="U116" s="313"/>
      <c r="V116" s="313"/>
    </row>
    <row r="117" s="304" customFormat="1" ht="22.8" customHeight="1" spans="1:22">
      <c r="A117" s="321" t="s">
        <v>582</v>
      </c>
      <c r="B117" s="321" t="s">
        <v>583</v>
      </c>
      <c r="C117" s="321"/>
      <c r="D117" s="311" t="s">
        <v>584</v>
      </c>
      <c r="E117" s="311" t="s">
        <v>460</v>
      </c>
      <c r="F117" s="313">
        <v>74.4626</v>
      </c>
      <c r="G117" s="313"/>
      <c r="H117" s="313"/>
      <c r="I117" s="313"/>
      <c r="J117" s="313"/>
      <c r="K117" s="313"/>
      <c r="L117" s="313"/>
      <c r="M117" s="313"/>
      <c r="N117" s="313"/>
      <c r="O117" s="313"/>
      <c r="P117" s="313"/>
      <c r="Q117" s="313"/>
      <c r="R117" s="313">
        <v>74.4626</v>
      </c>
      <c r="S117" s="313"/>
      <c r="T117" s="313"/>
      <c r="U117" s="313"/>
      <c r="V117" s="313"/>
    </row>
    <row r="118" s="304" customFormat="1" ht="22.8" customHeight="1" spans="1:22">
      <c r="A118" s="314" t="s">
        <v>582</v>
      </c>
      <c r="B118" s="314" t="s">
        <v>583</v>
      </c>
      <c r="C118" s="314" t="s">
        <v>565</v>
      </c>
      <c r="D118" s="315" t="s">
        <v>585</v>
      </c>
      <c r="E118" s="325" t="s">
        <v>586</v>
      </c>
      <c r="F118" s="317">
        <v>74.4626</v>
      </c>
      <c r="G118" s="318"/>
      <c r="H118" s="318"/>
      <c r="I118" s="318"/>
      <c r="J118" s="318"/>
      <c r="K118" s="318"/>
      <c r="L118" s="317"/>
      <c r="M118" s="318"/>
      <c r="N118" s="318"/>
      <c r="O118" s="318"/>
      <c r="P118" s="318"/>
      <c r="Q118" s="318"/>
      <c r="R118" s="318">
        <v>74.4626</v>
      </c>
      <c r="S118" s="317"/>
      <c r="T118" s="318"/>
      <c r="U118" s="318"/>
      <c r="V118" s="318"/>
    </row>
    <row r="119" s="304" customFormat="1" ht="22.8" customHeight="1" spans="1:22">
      <c r="A119" s="309"/>
      <c r="B119" s="309"/>
      <c r="C119" s="309"/>
      <c r="D119" s="311" t="s">
        <v>625</v>
      </c>
      <c r="E119" s="311" t="s">
        <v>626</v>
      </c>
      <c r="F119" s="310">
        <v>112.965659</v>
      </c>
      <c r="G119" s="310">
        <v>82.2765</v>
      </c>
      <c r="H119" s="310">
        <v>46.3788</v>
      </c>
      <c r="I119" s="310">
        <v>19.3764</v>
      </c>
      <c r="J119" s="310">
        <v>16.5213</v>
      </c>
      <c r="K119" s="310"/>
      <c r="L119" s="310">
        <v>20.815959</v>
      </c>
      <c r="M119" s="310">
        <v>13.1642</v>
      </c>
      <c r="N119" s="310"/>
      <c r="O119" s="310">
        <v>7.1581</v>
      </c>
      <c r="P119" s="310"/>
      <c r="Q119" s="310">
        <v>0.493659</v>
      </c>
      <c r="R119" s="310">
        <v>9.8732</v>
      </c>
      <c r="S119" s="310"/>
      <c r="T119" s="310"/>
      <c r="U119" s="310"/>
      <c r="V119" s="310"/>
    </row>
    <row r="120" s="304" customFormat="1" ht="22.8" customHeight="1" spans="1:22">
      <c r="A120" s="309"/>
      <c r="B120" s="309"/>
      <c r="C120" s="309"/>
      <c r="D120" s="312" t="s">
        <v>627</v>
      </c>
      <c r="E120" s="312" t="s">
        <v>628</v>
      </c>
      <c r="F120" s="310">
        <v>112.965659</v>
      </c>
      <c r="G120" s="310">
        <v>82.2765</v>
      </c>
      <c r="H120" s="310">
        <v>46.3788</v>
      </c>
      <c r="I120" s="310">
        <v>19.3764</v>
      </c>
      <c r="J120" s="310">
        <v>16.5213</v>
      </c>
      <c r="K120" s="310"/>
      <c r="L120" s="310">
        <v>20.815959</v>
      </c>
      <c r="M120" s="310">
        <v>13.1642</v>
      </c>
      <c r="N120" s="310"/>
      <c r="O120" s="310">
        <v>7.1581</v>
      </c>
      <c r="P120" s="310"/>
      <c r="Q120" s="310">
        <v>0.493659</v>
      </c>
      <c r="R120" s="310">
        <v>9.8732</v>
      </c>
      <c r="S120" s="310"/>
      <c r="T120" s="310"/>
      <c r="U120" s="310"/>
      <c r="V120" s="310"/>
    </row>
    <row r="121" s="304" customFormat="1" ht="22.8" customHeight="1" spans="1:22">
      <c r="A121" s="321" t="s">
        <v>562</v>
      </c>
      <c r="B121" s="321"/>
      <c r="C121" s="321"/>
      <c r="D121" s="311" t="s">
        <v>562</v>
      </c>
      <c r="E121" s="311" t="s">
        <v>143</v>
      </c>
      <c r="F121" s="313">
        <v>82.2765</v>
      </c>
      <c r="G121" s="313">
        <v>82.2765</v>
      </c>
      <c r="H121" s="313">
        <v>46.3788</v>
      </c>
      <c r="I121" s="313">
        <v>19.3764</v>
      </c>
      <c r="J121" s="313">
        <v>16.5213</v>
      </c>
      <c r="K121" s="313"/>
      <c r="L121" s="313"/>
      <c r="M121" s="313"/>
      <c r="N121" s="313"/>
      <c r="O121" s="313"/>
      <c r="P121" s="313"/>
      <c r="Q121" s="313"/>
      <c r="R121" s="313"/>
      <c r="S121" s="313"/>
      <c r="T121" s="313"/>
      <c r="U121" s="313"/>
      <c r="V121" s="313"/>
    </row>
    <row r="122" s="304" customFormat="1" ht="22.8" customHeight="1" spans="1:22">
      <c r="A122" s="321" t="s">
        <v>562</v>
      </c>
      <c r="B122" s="321" t="s">
        <v>563</v>
      </c>
      <c r="C122" s="321"/>
      <c r="D122" s="311" t="s">
        <v>564</v>
      </c>
      <c r="E122" s="311" t="s">
        <v>183</v>
      </c>
      <c r="F122" s="313">
        <v>82.2765</v>
      </c>
      <c r="G122" s="313">
        <v>82.2765</v>
      </c>
      <c r="H122" s="313">
        <v>46.3788</v>
      </c>
      <c r="I122" s="313">
        <v>19.3764</v>
      </c>
      <c r="J122" s="313">
        <v>16.5213</v>
      </c>
      <c r="K122" s="313"/>
      <c r="L122" s="313"/>
      <c r="M122" s="313"/>
      <c r="N122" s="313"/>
      <c r="O122" s="313"/>
      <c r="P122" s="313"/>
      <c r="Q122" s="313"/>
      <c r="R122" s="313"/>
      <c r="S122" s="313"/>
      <c r="T122" s="313"/>
      <c r="U122" s="313"/>
      <c r="V122" s="313"/>
    </row>
    <row r="123" s="304" customFormat="1" ht="22.8" customHeight="1" spans="1:22">
      <c r="A123" s="314" t="s">
        <v>562</v>
      </c>
      <c r="B123" s="314" t="s">
        <v>563</v>
      </c>
      <c r="C123" s="314" t="s">
        <v>565</v>
      </c>
      <c r="D123" s="315" t="s">
        <v>566</v>
      </c>
      <c r="E123" s="325" t="s">
        <v>567</v>
      </c>
      <c r="F123" s="317">
        <v>82.2765</v>
      </c>
      <c r="G123" s="318">
        <v>82.2765</v>
      </c>
      <c r="H123" s="318">
        <v>46.3788</v>
      </c>
      <c r="I123" s="318">
        <v>19.3764</v>
      </c>
      <c r="J123" s="318">
        <v>16.5213</v>
      </c>
      <c r="K123" s="318"/>
      <c r="L123" s="317"/>
      <c r="M123" s="318"/>
      <c r="N123" s="318"/>
      <c r="O123" s="318"/>
      <c r="P123" s="318"/>
      <c r="Q123" s="318"/>
      <c r="R123" s="318"/>
      <c r="S123" s="317"/>
      <c r="T123" s="318"/>
      <c r="U123" s="318"/>
      <c r="V123" s="318"/>
    </row>
    <row r="124" s="304" customFormat="1" ht="22.8" customHeight="1" spans="1:22">
      <c r="A124" s="321" t="s">
        <v>568</v>
      </c>
      <c r="B124" s="321"/>
      <c r="C124" s="321"/>
      <c r="D124" s="311" t="s">
        <v>568</v>
      </c>
      <c r="E124" s="311" t="s">
        <v>264</v>
      </c>
      <c r="F124" s="313">
        <v>13.657859</v>
      </c>
      <c r="G124" s="313"/>
      <c r="H124" s="313"/>
      <c r="I124" s="313"/>
      <c r="J124" s="313"/>
      <c r="K124" s="313"/>
      <c r="L124" s="313">
        <v>13.657859</v>
      </c>
      <c r="M124" s="313">
        <v>13.1642</v>
      </c>
      <c r="N124" s="313"/>
      <c r="O124" s="313"/>
      <c r="P124" s="313"/>
      <c r="Q124" s="313">
        <v>0.493659</v>
      </c>
      <c r="R124" s="313"/>
      <c r="S124" s="313"/>
      <c r="T124" s="313"/>
      <c r="U124" s="313"/>
      <c r="V124" s="313"/>
    </row>
    <row r="125" s="304" customFormat="1" ht="22.8" customHeight="1" spans="1:22">
      <c r="A125" s="321" t="s">
        <v>568</v>
      </c>
      <c r="B125" s="321" t="s">
        <v>569</v>
      </c>
      <c r="C125" s="321"/>
      <c r="D125" s="311" t="s">
        <v>570</v>
      </c>
      <c r="E125" s="311" t="s">
        <v>277</v>
      </c>
      <c r="F125" s="313">
        <v>13.1642</v>
      </c>
      <c r="G125" s="313"/>
      <c r="H125" s="313"/>
      <c r="I125" s="313"/>
      <c r="J125" s="313"/>
      <c r="K125" s="313"/>
      <c r="L125" s="313">
        <v>13.1642</v>
      </c>
      <c r="M125" s="313">
        <v>13.1642</v>
      </c>
      <c r="N125" s="313"/>
      <c r="O125" s="313"/>
      <c r="P125" s="313"/>
      <c r="Q125" s="313"/>
      <c r="R125" s="313"/>
      <c r="S125" s="313"/>
      <c r="T125" s="313"/>
      <c r="U125" s="313"/>
      <c r="V125" s="313"/>
    </row>
    <row r="126" s="304" customFormat="1" ht="22.8" customHeight="1" spans="1:22">
      <c r="A126" s="314" t="s">
        <v>568</v>
      </c>
      <c r="B126" s="314" t="s">
        <v>569</v>
      </c>
      <c r="C126" s="314" t="s">
        <v>569</v>
      </c>
      <c r="D126" s="315" t="s">
        <v>571</v>
      </c>
      <c r="E126" s="325" t="s">
        <v>572</v>
      </c>
      <c r="F126" s="317">
        <v>13.1642</v>
      </c>
      <c r="G126" s="318"/>
      <c r="H126" s="318"/>
      <c r="I126" s="318"/>
      <c r="J126" s="318"/>
      <c r="K126" s="318"/>
      <c r="L126" s="317">
        <v>13.1642</v>
      </c>
      <c r="M126" s="318">
        <v>13.1642</v>
      </c>
      <c r="N126" s="318"/>
      <c r="O126" s="318"/>
      <c r="P126" s="318"/>
      <c r="Q126" s="318"/>
      <c r="R126" s="318"/>
      <c r="S126" s="317"/>
      <c r="T126" s="318"/>
      <c r="U126" s="318"/>
      <c r="V126" s="318"/>
    </row>
    <row r="127" s="304" customFormat="1" ht="22.8" customHeight="1" spans="1:22">
      <c r="A127" s="321" t="s">
        <v>568</v>
      </c>
      <c r="B127" s="321" t="s">
        <v>573</v>
      </c>
      <c r="C127" s="321"/>
      <c r="D127" s="311" t="s">
        <v>574</v>
      </c>
      <c r="E127" s="311" t="s">
        <v>317</v>
      </c>
      <c r="F127" s="313">
        <v>0.493659</v>
      </c>
      <c r="G127" s="313"/>
      <c r="H127" s="313"/>
      <c r="I127" s="313"/>
      <c r="J127" s="313"/>
      <c r="K127" s="313"/>
      <c r="L127" s="313">
        <v>0.493659</v>
      </c>
      <c r="M127" s="313"/>
      <c r="N127" s="313"/>
      <c r="O127" s="313"/>
      <c r="P127" s="313"/>
      <c r="Q127" s="313">
        <v>0.493659</v>
      </c>
      <c r="R127" s="313"/>
      <c r="S127" s="313"/>
      <c r="T127" s="313"/>
      <c r="U127" s="313"/>
      <c r="V127" s="313"/>
    </row>
    <row r="128" s="304" customFormat="1" ht="22.8" customHeight="1" spans="1:22">
      <c r="A128" s="314" t="s">
        <v>568</v>
      </c>
      <c r="B128" s="314" t="s">
        <v>573</v>
      </c>
      <c r="C128" s="314" t="s">
        <v>573</v>
      </c>
      <c r="D128" s="315" t="s">
        <v>575</v>
      </c>
      <c r="E128" s="325" t="s">
        <v>576</v>
      </c>
      <c r="F128" s="317">
        <v>0.493659</v>
      </c>
      <c r="G128" s="318"/>
      <c r="H128" s="318"/>
      <c r="I128" s="318"/>
      <c r="J128" s="318"/>
      <c r="K128" s="318"/>
      <c r="L128" s="317">
        <v>0.493659</v>
      </c>
      <c r="M128" s="318"/>
      <c r="N128" s="318"/>
      <c r="O128" s="318"/>
      <c r="P128" s="318"/>
      <c r="Q128" s="318">
        <v>0.493659</v>
      </c>
      <c r="R128" s="318"/>
      <c r="S128" s="317"/>
      <c r="T128" s="318"/>
      <c r="U128" s="318"/>
      <c r="V128" s="318"/>
    </row>
    <row r="129" s="304" customFormat="1" ht="22.8" customHeight="1" spans="1:22">
      <c r="A129" s="321" t="s">
        <v>577</v>
      </c>
      <c r="B129" s="321"/>
      <c r="C129" s="321"/>
      <c r="D129" s="311" t="s">
        <v>577</v>
      </c>
      <c r="E129" s="311" t="s">
        <v>318</v>
      </c>
      <c r="F129" s="313">
        <v>7.1581</v>
      </c>
      <c r="G129" s="313"/>
      <c r="H129" s="313"/>
      <c r="I129" s="313"/>
      <c r="J129" s="313"/>
      <c r="K129" s="313"/>
      <c r="L129" s="313">
        <v>7.1581</v>
      </c>
      <c r="M129" s="313"/>
      <c r="N129" s="313"/>
      <c r="O129" s="313">
        <v>7.1581</v>
      </c>
      <c r="P129" s="313"/>
      <c r="Q129" s="313"/>
      <c r="R129" s="313"/>
      <c r="S129" s="313"/>
      <c r="T129" s="313"/>
      <c r="U129" s="313"/>
      <c r="V129" s="313"/>
    </row>
    <row r="130" s="304" customFormat="1" ht="22.8" customHeight="1" spans="1:22">
      <c r="A130" s="321" t="s">
        <v>577</v>
      </c>
      <c r="B130" s="321" t="s">
        <v>578</v>
      </c>
      <c r="C130" s="321"/>
      <c r="D130" s="311" t="s">
        <v>579</v>
      </c>
      <c r="E130" s="311" t="s">
        <v>344</v>
      </c>
      <c r="F130" s="313">
        <v>7.1581</v>
      </c>
      <c r="G130" s="313"/>
      <c r="H130" s="313"/>
      <c r="I130" s="313"/>
      <c r="J130" s="313"/>
      <c r="K130" s="313"/>
      <c r="L130" s="313">
        <v>7.1581</v>
      </c>
      <c r="M130" s="313"/>
      <c r="N130" s="313"/>
      <c r="O130" s="313">
        <v>7.1581</v>
      </c>
      <c r="P130" s="313"/>
      <c r="Q130" s="313"/>
      <c r="R130" s="313"/>
      <c r="S130" s="313"/>
      <c r="T130" s="313"/>
      <c r="U130" s="313"/>
      <c r="V130" s="313"/>
    </row>
    <row r="131" s="304" customFormat="1" ht="22.8" customHeight="1" spans="1:22">
      <c r="A131" s="314" t="s">
        <v>577</v>
      </c>
      <c r="B131" s="314" t="s">
        <v>578</v>
      </c>
      <c r="C131" s="314" t="s">
        <v>565</v>
      </c>
      <c r="D131" s="315" t="s">
        <v>580</v>
      </c>
      <c r="E131" s="325" t="s">
        <v>581</v>
      </c>
      <c r="F131" s="317">
        <v>7.1581</v>
      </c>
      <c r="G131" s="318"/>
      <c r="H131" s="318"/>
      <c r="I131" s="318"/>
      <c r="J131" s="318"/>
      <c r="K131" s="318"/>
      <c r="L131" s="317">
        <v>7.1581</v>
      </c>
      <c r="M131" s="318"/>
      <c r="N131" s="318"/>
      <c r="O131" s="318">
        <v>7.1581</v>
      </c>
      <c r="P131" s="318"/>
      <c r="Q131" s="318"/>
      <c r="R131" s="318"/>
      <c r="S131" s="317"/>
      <c r="T131" s="318"/>
      <c r="U131" s="318"/>
      <c r="V131" s="318"/>
    </row>
    <row r="132" s="304" customFormat="1" ht="22.8" customHeight="1" spans="1:22">
      <c r="A132" s="321" t="s">
        <v>582</v>
      </c>
      <c r="B132" s="321"/>
      <c r="C132" s="321"/>
      <c r="D132" s="311" t="s">
        <v>582</v>
      </c>
      <c r="E132" s="311" t="s">
        <v>454</v>
      </c>
      <c r="F132" s="313">
        <v>9.8732</v>
      </c>
      <c r="G132" s="313"/>
      <c r="H132" s="313"/>
      <c r="I132" s="313"/>
      <c r="J132" s="313"/>
      <c r="K132" s="313"/>
      <c r="L132" s="313"/>
      <c r="M132" s="313"/>
      <c r="N132" s="313"/>
      <c r="O132" s="313"/>
      <c r="P132" s="313"/>
      <c r="Q132" s="313"/>
      <c r="R132" s="313">
        <v>9.8732</v>
      </c>
      <c r="S132" s="313"/>
      <c r="T132" s="313"/>
      <c r="U132" s="313"/>
      <c r="V132" s="313"/>
    </row>
    <row r="133" s="304" customFormat="1" ht="22.8" customHeight="1" spans="1:22">
      <c r="A133" s="321" t="s">
        <v>582</v>
      </c>
      <c r="B133" s="321" t="s">
        <v>583</v>
      </c>
      <c r="C133" s="321"/>
      <c r="D133" s="311" t="s">
        <v>584</v>
      </c>
      <c r="E133" s="311" t="s">
        <v>460</v>
      </c>
      <c r="F133" s="313">
        <v>9.8732</v>
      </c>
      <c r="G133" s="313"/>
      <c r="H133" s="313"/>
      <c r="I133" s="313"/>
      <c r="J133" s="313"/>
      <c r="K133" s="313"/>
      <c r="L133" s="313"/>
      <c r="M133" s="313"/>
      <c r="N133" s="313"/>
      <c r="O133" s="313"/>
      <c r="P133" s="313"/>
      <c r="Q133" s="313"/>
      <c r="R133" s="313">
        <v>9.8732</v>
      </c>
      <c r="S133" s="313"/>
      <c r="T133" s="313"/>
      <c r="U133" s="313"/>
      <c r="V133" s="313"/>
    </row>
    <row r="134" s="304" customFormat="1" ht="22.8" customHeight="1" spans="1:22">
      <c r="A134" s="314" t="s">
        <v>582</v>
      </c>
      <c r="B134" s="314" t="s">
        <v>583</v>
      </c>
      <c r="C134" s="314" t="s">
        <v>565</v>
      </c>
      <c r="D134" s="315" t="s">
        <v>585</v>
      </c>
      <c r="E134" s="325" t="s">
        <v>586</v>
      </c>
      <c r="F134" s="317">
        <v>9.8732</v>
      </c>
      <c r="G134" s="318"/>
      <c r="H134" s="318"/>
      <c r="I134" s="318"/>
      <c r="J134" s="318"/>
      <c r="K134" s="318"/>
      <c r="L134" s="317"/>
      <c r="M134" s="318"/>
      <c r="N134" s="318"/>
      <c r="O134" s="318"/>
      <c r="P134" s="318"/>
      <c r="Q134" s="318"/>
      <c r="R134" s="318">
        <v>9.8732</v>
      </c>
      <c r="S134" s="317"/>
      <c r="T134" s="318"/>
      <c r="U134" s="318"/>
      <c r="V134" s="318"/>
    </row>
    <row r="135" s="304" customFormat="1" ht="22.8" customHeight="1" spans="1:22">
      <c r="A135" s="309"/>
      <c r="B135" s="309"/>
      <c r="C135" s="309"/>
      <c r="D135" s="311" t="s">
        <v>629</v>
      </c>
      <c r="E135" s="311" t="s">
        <v>630</v>
      </c>
      <c r="F135" s="310">
        <v>783.855455</v>
      </c>
      <c r="G135" s="310">
        <v>570.5936</v>
      </c>
      <c r="H135" s="310">
        <v>322.3908</v>
      </c>
      <c r="I135" s="310">
        <v>108.7716</v>
      </c>
      <c r="J135" s="310">
        <v>109.9768</v>
      </c>
      <c r="K135" s="310">
        <v>29.4544</v>
      </c>
      <c r="L135" s="310">
        <v>144.790655</v>
      </c>
      <c r="M135" s="310">
        <v>91.087</v>
      </c>
      <c r="N135" s="310"/>
      <c r="O135" s="310">
        <v>49.5285</v>
      </c>
      <c r="P135" s="310"/>
      <c r="Q135" s="310">
        <v>4.175155</v>
      </c>
      <c r="R135" s="310">
        <v>68.4712</v>
      </c>
      <c r="S135" s="310"/>
      <c r="T135" s="310"/>
      <c r="U135" s="310"/>
      <c r="V135" s="310"/>
    </row>
    <row r="136" s="304" customFormat="1" ht="22.8" customHeight="1" spans="1:22">
      <c r="A136" s="309"/>
      <c r="B136" s="309"/>
      <c r="C136" s="309"/>
      <c r="D136" s="312" t="s">
        <v>631</v>
      </c>
      <c r="E136" s="312" t="s">
        <v>632</v>
      </c>
      <c r="F136" s="310">
        <v>783.855455</v>
      </c>
      <c r="G136" s="310">
        <v>570.5936</v>
      </c>
      <c r="H136" s="310">
        <v>322.3908</v>
      </c>
      <c r="I136" s="310">
        <v>108.7716</v>
      </c>
      <c r="J136" s="310">
        <v>109.9768</v>
      </c>
      <c r="K136" s="310">
        <v>29.4544</v>
      </c>
      <c r="L136" s="310">
        <v>144.790655</v>
      </c>
      <c r="M136" s="310">
        <v>91.087</v>
      </c>
      <c r="N136" s="310"/>
      <c r="O136" s="310">
        <v>49.5285</v>
      </c>
      <c r="P136" s="310"/>
      <c r="Q136" s="310">
        <v>4.175155</v>
      </c>
      <c r="R136" s="310">
        <v>68.4712</v>
      </c>
      <c r="S136" s="310"/>
      <c r="T136" s="310"/>
      <c r="U136" s="310"/>
      <c r="V136" s="310"/>
    </row>
    <row r="137" s="304" customFormat="1" ht="22.8" customHeight="1" spans="1:22">
      <c r="A137" s="321" t="s">
        <v>562</v>
      </c>
      <c r="B137" s="321"/>
      <c r="C137" s="321"/>
      <c r="D137" s="311" t="s">
        <v>562</v>
      </c>
      <c r="E137" s="311" t="s">
        <v>143</v>
      </c>
      <c r="F137" s="313">
        <v>570.5936</v>
      </c>
      <c r="G137" s="313">
        <v>570.5936</v>
      </c>
      <c r="H137" s="313">
        <v>322.3908</v>
      </c>
      <c r="I137" s="313">
        <v>108.7716</v>
      </c>
      <c r="J137" s="313">
        <v>109.9768</v>
      </c>
      <c r="K137" s="313">
        <v>29.4544</v>
      </c>
      <c r="L137" s="313"/>
      <c r="M137" s="313"/>
      <c r="N137" s="313"/>
      <c r="O137" s="313"/>
      <c r="P137" s="313"/>
      <c r="Q137" s="313"/>
      <c r="R137" s="313"/>
      <c r="S137" s="313"/>
      <c r="T137" s="313"/>
      <c r="U137" s="313"/>
      <c r="V137" s="313"/>
    </row>
    <row r="138" s="304" customFormat="1" ht="22.8" customHeight="1" spans="1:22">
      <c r="A138" s="321" t="s">
        <v>562</v>
      </c>
      <c r="B138" s="321" t="s">
        <v>565</v>
      </c>
      <c r="C138" s="321"/>
      <c r="D138" s="311" t="s">
        <v>633</v>
      </c>
      <c r="E138" s="311" t="s">
        <v>144</v>
      </c>
      <c r="F138" s="313">
        <v>570.5936</v>
      </c>
      <c r="G138" s="313">
        <v>570.5936</v>
      </c>
      <c r="H138" s="313">
        <v>322.3908</v>
      </c>
      <c r="I138" s="313">
        <v>108.7716</v>
      </c>
      <c r="J138" s="313">
        <v>109.9768</v>
      </c>
      <c r="K138" s="313">
        <v>29.4544</v>
      </c>
      <c r="L138" s="313"/>
      <c r="M138" s="313"/>
      <c r="N138" s="313"/>
      <c r="O138" s="313"/>
      <c r="P138" s="313"/>
      <c r="Q138" s="313"/>
      <c r="R138" s="313"/>
      <c r="S138" s="313"/>
      <c r="T138" s="313"/>
      <c r="U138" s="313"/>
      <c r="V138" s="313"/>
    </row>
    <row r="139" s="304" customFormat="1" ht="22.8" customHeight="1" spans="1:22">
      <c r="A139" s="314" t="s">
        <v>562</v>
      </c>
      <c r="B139" s="314" t="s">
        <v>565</v>
      </c>
      <c r="C139" s="314" t="s">
        <v>565</v>
      </c>
      <c r="D139" s="315" t="s">
        <v>634</v>
      </c>
      <c r="E139" s="325" t="s">
        <v>567</v>
      </c>
      <c r="F139" s="317">
        <v>570.5936</v>
      </c>
      <c r="G139" s="318">
        <v>570.5936</v>
      </c>
      <c r="H139" s="318">
        <v>322.3908</v>
      </c>
      <c r="I139" s="318">
        <v>108.7716</v>
      </c>
      <c r="J139" s="318">
        <v>109.9768</v>
      </c>
      <c r="K139" s="318">
        <v>29.4544</v>
      </c>
      <c r="L139" s="317"/>
      <c r="M139" s="318"/>
      <c r="N139" s="318"/>
      <c r="O139" s="318"/>
      <c r="P139" s="318"/>
      <c r="Q139" s="318"/>
      <c r="R139" s="318"/>
      <c r="S139" s="317"/>
      <c r="T139" s="318"/>
      <c r="U139" s="318"/>
      <c r="V139" s="318"/>
    </row>
    <row r="140" s="304" customFormat="1" ht="22.8" customHeight="1" spans="1:22">
      <c r="A140" s="321" t="s">
        <v>568</v>
      </c>
      <c r="B140" s="321"/>
      <c r="C140" s="321"/>
      <c r="D140" s="311" t="s">
        <v>568</v>
      </c>
      <c r="E140" s="311" t="s">
        <v>264</v>
      </c>
      <c r="F140" s="313">
        <v>95.262155</v>
      </c>
      <c r="G140" s="313"/>
      <c r="H140" s="313"/>
      <c r="I140" s="313"/>
      <c r="J140" s="313"/>
      <c r="K140" s="313"/>
      <c r="L140" s="313">
        <v>95.262155</v>
      </c>
      <c r="M140" s="313">
        <v>91.087</v>
      </c>
      <c r="N140" s="313"/>
      <c r="O140" s="313"/>
      <c r="P140" s="313"/>
      <c r="Q140" s="313">
        <v>4.175155</v>
      </c>
      <c r="R140" s="313"/>
      <c r="S140" s="313"/>
      <c r="T140" s="313"/>
      <c r="U140" s="313"/>
      <c r="V140" s="313"/>
    </row>
    <row r="141" s="304" customFormat="1" ht="22.8" customHeight="1" spans="1:22">
      <c r="A141" s="321" t="s">
        <v>568</v>
      </c>
      <c r="B141" s="321" t="s">
        <v>569</v>
      </c>
      <c r="C141" s="321"/>
      <c r="D141" s="311" t="s">
        <v>570</v>
      </c>
      <c r="E141" s="311" t="s">
        <v>277</v>
      </c>
      <c r="F141" s="313">
        <v>91.087</v>
      </c>
      <c r="G141" s="313"/>
      <c r="H141" s="313"/>
      <c r="I141" s="313"/>
      <c r="J141" s="313"/>
      <c r="K141" s="313"/>
      <c r="L141" s="313">
        <v>91.087</v>
      </c>
      <c r="M141" s="313">
        <v>91.087</v>
      </c>
      <c r="N141" s="313"/>
      <c r="O141" s="313"/>
      <c r="P141" s="313"/>
      <c r="Q141" s="313"/>
      <c r="R141" s="313"/>
      <c r="S141" s="313"/>
      <c r="T141" s="313"/>
      <c r="U141" s="313"/>
      <c r="V141" s="313"/>
    </row>
    <row r="142" s="304" customFormat="1" ht="22.8" customHeight="1" spans="1:22">
      <c r="A142" s="314" t="s">
        <v>568</v>
      </c>
      <c r="B142" s="314" t="s">
        <v>569</v>
      </c>
      <c r="C142" s="314" t="s">
        <v>569</v>
      </c>
      <c r="D142" s="315" t="s">
        <v>571</v>
      </c>
      <c r="E142" s="325" t="s">
        <v>572</v>
      </c>
      <c r="F142" s="317">
        <v>91.087</v>
      </c>
      <c r="G142" s="318"/>
      <c r="H142" s="318"/>
      <c r="I142" s="318"/>
      <c r="J142" s="318"/>
      <c r="K142" s="318"/>
      <c r="L142" s="317">
        <v>91.087</v>
      </c>
      <c r="M142" s="318">
        <v>91.087</v>
      </c>
      <c r="N142" s="318"/>
      <c r="O142" s="318"/>
      <c r="P142" s="318"/>
      <c r="Q142" s="318"/>
      <c r="R142" s="318"/>
      <c r="S142" s="317"/>
      <c r="T142" s="318"/>
      <c r="U142" s="318"/>
      <c r="V142" s="318"/>
    </row>
    <row r="143" s="304" customFormat="1" ht="22.8" customHeight="1" spans="1:22">
      <c r="A143" s="321" t="s">
        <v>568</v>
      </c>
      <c r="B143" s="321" t="s">
        <v>573</v>
      </c>
      <c r="C143" s="321"/>
      <c r="D143" s="311" t="s">
        <v>574</v>
      </c>
      <c r="E143" s="311" t="s">
        <v>317</v>
      </c>
      <c r="F143" s="313">
        <v>4.175155</v>
      </c>
      <c r="G143" s="313"/>
      <c r="H143" s="313"/>
      <c r="I143" s="313"/>
      <c r="J143" s="313"/>
      <c r="K143" s="313"/>
      <c r="L143" s="313">
        <v>4.175155</v>
      </c>
      <c r="M143" s="313"/>
      <c r="N143" s="313"/>
      <c r="O143" s="313"/>
      <c r="P143" s="313"/>
      <c r="Q143" s="313">
        <v>4.175155</v>
      </c>
      <c r="R143" s="313"/>
      <c r="S143" s="313"/>
      <c r="T143" s="313"/>
      <c r="U143" s="313"/>
      <c r="V143" s="313"/>
    </row>
    <row r="144" s="304" customFormat="1" ht="22.8" customHeight="1" spans="1:22">
      <c r="A144" s="314" t="s">
        <v>568</v>
      </c>
      <c r="B144" s="314" t="s">
        <v>573</v>
      </c>
      <c r="C144" s="314" t="s">
        <v>573</v>
      </c>
      <c r="D144" s="315" t="s">
        <v>575</v>
      </c>
      <c r="E144" s="325" t="s">
        <v>576</v>
      </c>
      <c r="F144" s="317">
        <v>4.175155</v>
      </c>
      <c r="G144" s="318"/>
      <c r="H144" s="318"/>
      <c r="I144" s="318"/>
      <c r="J144" s="318"/>
      <c r="K144" s="318"/>
      <c r="L144" s="317">
        <v>4.175155</v>
      </c>
      <c r="M144" s="318"/>
      <c r="N144" s="318"/>
      <c r="O144" s="318"/>
      <c r="P144" s="318"/>
      <c r="Q144" s="318">
        <v>4.175155</v>
      </c>
      <c r="R144" s="318"/>
      <c r="S144" s="317"/>
      <c r="T144" s="318"/>
      <c r="U144" s="318"/>
      <c r="V144" s="318"/>
    </row>
    <row r="145" s="304" customFormat="1" ht="22.8" customHeight="1" spans="1:22">
      <c r="A145" s="321" t="s">
        <v>577</v>
      </c>
      <c r="B145" s="321"/>
      <c r="C145" s="321"/>
      <c r="D145" s="311" t="s">
        <v>577</v>
      </c>
      <c r="E145" s="311" t="s">
        <v>318</v>
      </c>
      <c r="F145" s="313">
        <v>49.5285</v>
      </c>
      <c r="G145" s="313"/>
      <c r="H145" s="313"/>
      <c r="I145" s="313"/>
      <c r="J145" s="313"/>
      <c r="K145" s="313"/>
      <c r="L145" s="313">
        <v>49.5285</v>
      </c>
      <c r="M145" s="313"/>
      <c r="N145" s="313"/>
      <c r="O145" s="313">
        <v>49.5285</v>
      </c>
      <c r="P145" s="313"/>
      <c r="Q145" s="313"/>
      <c r="R145" s="313"/>
      <c r="S145" s="313"/>
      <c r="T145" s="313"/>
      <c r="U145" s="313"/>
      <c r="V145" s="313"/>
    </row>
    <row r="146" s="304" customFormat="1" ht="22.8" customHeight="1" spans="1:22">
      <c r="A146" s="321" t="s">
        <v>577</v>
      </c>
      <c r="B146" s="321" t="s">
        <v>578</v>
      </c>
      <c r="C146" s="321"/>
      <c r="D146" s="311" t="s">
        <v>579</v>
      </c>
      <c r="E146" s="311" t="s">
        <v>344</v>
      </c>
      <c r="F146" s="313">
        <v>49.5285</v>
      </c>
      <c r="G146" s="313"/>
      <c r="H146" s="313"/>
      <c r="I146" s="313"/>
      <c r="J146" s="313"/>
      <c r="K146" s="313"/>
      <c r="L146" s="313">
        <v>49.5285</v>
      </c>
      <c r="M146" s="313"/>
      <c r="N146" s="313"/>
      <c r="O146" s="313">
        <v>49.5285</v>
      </c>
      <c r="P146" s="313"/>
      <c r="Q146" s="313"/>
      <c r="R146" s="313"/>
      <c r="S146" s="313"/>
      <c r="T146" s="313"/>
      <c r="U146" s="313"/>
      <c r="V146" s="313"/>
    </row>
    <row r="147" s="304" customFormat="1" ht="22.8" customHeight="1" spans="1:22">
      <c r="A147" s="314" t="s">
        <v>577</v>
      </c>
      <c r="B147" s="314" t="s">
        <v>578</v>
      </c>
      <c r="C147" s="314" t="s">
        <v>565</v>
      </c>
      <c r="D147" s="315" t="s">
        <v>580</v>
      </c>
      <c r="E147" s="325" t="s">
        <v>581</v>
      </c>
      <c r="F147" s="317">
        <v>49.5285</v>
      </c>
      <c r="G147" s="318"/>
      <c r="H147" s="318"/>
      <c r="I147" s="318"/>
      <c r="J147" s="318"/>
      <c r="K147" s="318"/>
      <c r="L147" s="317">
        <v>49.5285</v>
      </c>
      <c r="M147" s="318"/>
      <c r="N147" s="318"/>
      <c r="O147" s="318">
        <v>49.5285</v>
      </c>
      <c r="P147" s="318"/>
      <c r="Q147" s="318"/>
      <c r="R147" s="318"/>
      <c r="S147" s="317"/>
      <c r="T147" s="318"/>
      <c r="U147" s="318"/>
      <c r="V147" s="318"/>
    </row>
    <row r="148" s="304" customFormat="1" ht="22.8" customHeight="1" spans="1:22">
      <c r="A148" s="321" t="s">
        <v>582</v>
      </c>
      <c r="B148" s="321"/>
      <c r="C148" s="321"/>
      <c r="D148" s="311" t="s">
        <v>582</v>
      </c>
      <c r="E148" s="311" t="s">
        <v>454</v>
      </c>
      <c r="F148" s="313">
        <v>68.4712</v>
      </c>
      <c r="G148" s="313"/>
      <c r="H148" s="313"/>
      <c r="I148" s="313"/>
      <c r="J148" s="313"/>
      <c r="K148" s="313"/>
      <c r="L148" s="313"/>
      <c r="M148" s="313"/>
      <c r="N148" s="313"/>
      <c r="O148" s="313"/>
      <c r="P148" s="313"/>
      <c r="Q148" s="313"/>
      <c r="R148" s="313">
        <v>68.4712</v>
      </c>
      <c r="S148" s="313"/>
      <c r="T148" s="313"/>
      <c r="U148" s="313"/>
      <c r="V148" s="313"/>
    </row>
    <row r="149" s="304" customFormat="1" ht="22.8" customHeight="1" spans="1:22">
      <c r="A149" s="321" t="s">
        <v>582</v>
      </c>
      <c r="B149" s="321" t="s">
        <v>583</v>
      </c>
      <c r="C149" s="321"/>
      <c r="D149" s="311" t="s">
        <v>584</v>
      </c>
      <c r="E149" s="311" t="s">
        <v>460</v>
      </c>
      <c r="F149" s="313">
        <v>68.4712</v>
      </c>
      <c r="G149" s="313"/>
      <c r="H149" s="313"/>
      <c r="I149" s="313"/>
      <c r="J149" s="313"/>
      <c r="K149" s="313"/>
      <c r="L149" s="313"/>
      <c r="M149" s="313"/>
      <c r="N149" s="313"/>
      <c r="O149" s="313"/>
      <c r="P149" s="313"/>
      <c r="Q149" s="313"/>
      <c r="R149" s="313">
        <v>68.4712</v>
      </c>
      <c r="S149" s="313"/>
      <c r="T149" s="313"/>
      <c r="U149" s="313"/>
      <c r="V149" s="313"/>
    </row>
    <row r="150" s="304" customFormat="1" ht="22.8" customHeight="1" spans="1:22">
      <c r="A150" s="314" t="s">
        <v>582</v>
      </c>
      <c r="B150" s="314" t="s">
        <v>583</v>
      </c>
      <c r="C150" s="314" t="s">
        <v>565</v>
      </c>
      <c r="D150" s="315" t="s">
        <v>585</v>
      </c>
      <c r="E150" s="325" t="s">
        <v>586</v>
      </c>
      <c r="F150" s="317">
        <v>68.4712</v>
      </c>
      <c r="G150" s="318"/>
      <c r="H150" s="318"/>
      <c r="I150" s="318"/>
      <c r="J150" s="318"/>
      <c r="K150" s="318"/>
      <c r="L150" s="317"/>
      <c r="M150" s="318"/>
      <c r="N150" s="318"/>
      <c r="O150" s="318"/>
      <c r="P150" s="318"/>
      <c r="Q150" s="318"/>
      <c r="R150" s="318">
        <v>68.4712</v>
      </c>
      <c r="S150" s="317"/>
      <c r="T150" s="318"/>
      <c r="U150" s="318"/>
      <c r="V150" s="318"/>
    </row>
    <row r="151" s="304" customFormat="1" ht="22.8" customHeight="1" spans="1:22">
      <c r="A151" s="309"/>
      <c r="B151" s="309"/>
      <c r="C151" s="309"/>
      <c r="D151" s="311" t="s">
        <v>635</v>
      </c>
      <c r="E151" s="311" t="s">
        <v>636</v>
      </c>
      <c r="F151" s="310">
        <v>451.344349</v>
      </c>
      <c r="G151" s="310">
        <v>328.6115</v>
      </c>
      <c r="H151" s="310">
        <v>186.6324</v>
      </c>
      <c r="I151" s="310">
        <v>67.116</v>
      </c>
      <c r="J151" s="310">
        <v>63.7419</v>
      </c>
      <c r="K151" s="310">
        <v>11.1212</v>
      </c>
      <c r="L151" s="310">
        <v>83.299449</v>
      </c>
      <c r="M151" s="310">
        <v>52.4978</v>
      </c>
      <c r="N151" s="310"/>
      <c r="O151" s="310">
        <v>28.5457</v>
      </c>
      <c r="P151" s="310"/>
      <c r="Q151" s="310">
        <v>2.255949</v>
      </c>
      <c r="R151" s="310">
        <v>39.4334</v>
      </c>
      <c r="S151" s="310"/>
      <c r="T151" s="310"/>
      <c r="U151" s="310"/>
      <c r="V151" s="310"/>
    </row>
    <row r="152" s="304" customFormat="1" ht="22.8" customHeight="1" spans="1:22">
      <c r="A152" s="309"/>
      <c r="B152" s="309"/>
      <c r="C152" s="309"/>
      <c r="D152" s="312" t="s">
        <v>637</v>
      </c>
      <c r="E152" s="312" t="s">
        <v>638</v>
      </c>
      <c r="F152" s="310">
        <v>451.344349</v>
      </c>
      <c r="G152" s="310">
        <v>328.6115</v>
      </c>
      <c r="H152" s="310">
        <v>186.6324</v>
      </c>
      <c r="I152" s="310">
        <v>67.116</v>
      </c>
      <c r="J152" s="310">
        <v>63.7419</v>
      </c>
      <c r="K152" s="310">
        <v>11.1212</v>
      </c>
      <c r="L152" s="310">
        <v>83.299449</v>
      </c>
      <c r="M152" s="310">
        <v>52.4978</v>
      </c>
      <c r="N152" s="310"/>
      <c r="O152" s="310">
        <v>28.5457</v>
      </c>
      <c r="P152" s="310"/>
      <c r="Q152" s="310">
        <v>2.255949</v>
      </c>
      <c r="R152" s="310">
        <v>39.4334</v>
      </c>
      <c r="S152" s="310"/>
      <c r="T152" s="310"/>
      <c r="U152" s="310"/>
      <c r="V152" s="310"/>
    </row>
    <row r="153" s="304" customFormat="1" ht="22.8" customHeight="1" spans="1:22">
      <c r="A153" s="321" t="s">
        <v>562</v>
      </c>
      <c r="B153" s="321"/>
      <c r="C153" s="321"/>
      <c r="D153" s="311" t="s">
        <v>562</v>
      </c>
      <c r="E153" s="311" t="s">
        <v>143</v>
      </c>
      <c r="F153" s="313">
        <v>328.6115</v>
      </c>
      <c r="G153" s="313">
        <v>328.6115</v>
      </c>
      <c r="H153" s="313">
        <v>186.6324</v>
      </c>
      <c r="I153" s="313">
        <v>67.116</v>
      </c>
      <c r="J153" s="313">
        <v>63.7419</v>
      </c>
      <c r="K153" s="313">
        <v>11.1212</v>
      </c>
      <c r="L153" s="313"/>
      <c r="M153" s="313"/>
      <c r="N153" s="313"/>
      <c r="O153" s="313"/>
      <c r="P153" s="313"/>
      <c r="Q153" s="313"/>
      <c r="R153" s="313"/>
      <c r="S153" s="313"/>
      <c r="T153" s="313"/>
      <c r="U153" s="313"/>
      <c r="V153" s="313"/>
    </row>
    <row r="154" s="304" customFormat="1" ht="22.8" customHeight="1" spans="1:22">
      <c r="A154" s="321" t="s">
        <v>562</v>
      </c>
      <c r="B154" s="321" t="s">
        <v>583</v>
      </c>
      <c r="C154" s="321"/>
      <c r="D154" s="311" t="s">
        <v>639</v>
      </c>
      <c r="E154" s="311" t="s">
        <v>153</v>
      </c>
      <c r="F154" s="313">
        <v>328.6115</v>
      </c>
      <c r="G154" s="313">
        <v>328.6115</v>
      </c>
      <c r="H154" s="313">
        <v>186.6324</v>
      </c>
      <c r="I154" s="313">
        <v>67.116</v>
      </c>
      <c r="J154" s="313">
        <v>63.7419</v>
      </c>
      <c r="K154" s="313">
        <v>11.1212</v>
      </c>
      <c r="L154" s="313"/>
      <c r="M154" s="313"/>
      <c r="N154" s="313"/>
      <c r="O154" s="313"/>
      <c r="P154" s="313"/>
      <c r="Q154" s="313"/>
      <c r="R154" s="313"/>
      <c r="S154" s="313"/>
      <c r="T154" s="313"/>
      <c r="U154" s="313"/>
      <c r="V154" s="313"/>
    </row>
    <row r="155" s="304" customFormat="1" ht="22.8" customHeight="1" spans="1:22">
      <c r="A155" s="314" t="s">
        <v>562</v>
      </c>
      <c r="B155" s="314" t="s">
        <v>583</v>
      </c>
      <c r="C155" s="314" t="s">
        <v>565</v>
      </c>
      <c r="D155" s="315" t="s">
        <v>640</v>
      </c>
      <c r="E155" s="325" t="s">
        <v>567</v>
      </c>
      <c r="F155" s="317">
        <v>328.6115</v>
      </c>
      <c r="G155" s="318">
        <v>328.6115</v>
      </c>
      <c r="H155" s="318">
        <v>186.6324</v>
      </c>
      <c r="I155" s="318">
        <v>67.116</v>
      </c>
      <c r="J155" s="318">
        <v>63.7419</v>
      </c>
      <c r="K155" s="318">
        <v>11.1212</v>
      </c>
      <c r="L155" s="317"/>
      <c r="M155" s="318"/>
      <c r="N155" s="318"/>
      <c r="O155" s="318"/>
      <c r="P155" s="318"/>
      <c r="Q155" s="318"/>
      <c r="R155" s="318"/>
      <c r="S155" s="317"/>
      <c r="T155" s="318"/>
      <c r="U155" s="318"/>
      <c r="V155" s="318"/>
    </row>
    <row r="156" s="304" customFormat="1" ht="22.8" customHeight="1" spans="1:22">
      <c r="A156" s="321" t="s">
        <v>568</v>
      </c>
      <c r="B156" s="321"/>
      <c r="C156" s="321"/>
      <c r="D156" s="311" t="s">
        <v>568</v>
      </c>
      <c r="E156" s="311" t="s">
        <v>264</v>
      </c>
      <c r="F156" s="313">
        <v>54.753749</v>
      </c>
      <c r="G156" s="313"/>
      <c r="H156" s="313"/>
      <c r="I156" s="313"/>
      <c r="J156" s="313"/>
      <c r="K156" s="313"/>
      <c r="L156" s="313">
        <v>54.753749</v>
      </c>
      <c r="M156" s="313">
        <v>52.4978</v>
      </c>
      <c r="N156" s="313"/>
      <c r="O156" s="313"/>
      <c r="P156" s="313"/>
      <c r="Q156" s="313">
        <v>2.255949</v>
      </c>
      <c r="R156" s="313"/>
      <c r="S156" s="313"/>
      <c r="T156" s="313"/>
      <c r="U156" s="313"/>
      <c r="V156" s="313"/>
    </row>
    <row r="157" s="304" customFormat="1" ht="22.8" customHeight="1" spans="1:22">
      <c r="A157" s="321" t="s">
        <v>568</v>
      </c>
      <c r="B157" s="321" t="s">
        <v>569</v>
      </c>
      <c r="C157" s="321"/>
      <c r="D157" s="311" t="s">
        <v>570</v>
      </c>
      <c r="E157" s="311" t="s">
        <v>277</v>
      </c>
      <c r="F157" s="313">
        <v>52.4978</v>
      </c>
      <c r="G157" s="313"/>
      <c r="H157" s="313"/>
      <c r="I157" s="313"/>
      <c r="J157" s="313"/>
      <c r="K157" s="313"/>
      <c r="L157" s="313">
        <v>52.4978</v>
      </c>
      <c r="M157" s="313">
        <v>52.4978</v>
      </c>
      <c r="N157" s="313"/>
      <c r="O157" s="313"/>
      <c r="P157" s="313"/>
      <c r="Q157" s="313"/>
      <c r="R157" s="313"/>
      <c r="S157" s="313"/>
      <c r="T157" s="313"/>
      <c r="U157" s="313"/>
      <c r="V157" s="313"/>
    </row>
    <row r="158" s="304" customFormat="1" ht="22.8" customHeight="1" spans="1:22">
      <c r="A158" s="314" t="s">
        <v>568</v>
      </c>
      <c r="B158" s="314" t="s">
        <v>569</v>
      </c>
      <c r="C158" s="314" t="s">
        <v>569</v>
      </c>
      <c r="D158" s="315" t="s">
        <v>571</v>
      </c>
      <c r="E158" s="325" t="s">
        <v>572</v>
      </c>
      <c r="F158" s="317">
        <v>52.4978</v>
      </c>
      <c r="G158" s="318"/>
      <c r="H158" s="318"/>
      <c r="I158" s="318"/>
      <c r="J158" s="318"/>
      <c r="K158" s="318"/>
      <c r="L158" s="317">
        <v>52.4978</v>
      </c>
      <c r="M158" s="318">
        <v>52.4978</v>
      </c>
      <c r="N158" s="318"/>
      <c r="O158" s="318"/>
      <c r="P158" s="318"/>
      <c r="Q158" s="318"/>
      <c r="R158" s="318"/>
      <c r="S158" s="317"/>
      <c r="T158" s="318"/>
      <c r="U158" s="318"/>
      <c r="V158" s="318"/>
    </row>
    <row r="159" s="304" customFormat="1" ht="22.8" customHeight="1" spans="1:22">
      <c r="A159" s="321" t="s">
        <v>568</v>
      </c>
      <c r="B159" s="321" t="s">
        <v>573</v>
      </c>
      <c r="C159" s="321"/>
      <c r="D159" s="311" t="s">
        <v>574</v>
      </c>
      <c r="E159" s="311" t="s">
        <v>317</v>
      </c>
      <c r="F159" s="313">
        <v>2.255949</v>
      </c>
      <c r="G159" s="313"/>
      <c r="H159" s="313"/>
      <c r="I159" s="313"/>
      <c r="J159" s="313"/>
      <c r="K159" s="313"/>
      <c r="L159" s="313">
        <v>2.255949</v>
      </c>
      <c r="M159" s="313"/>
      <c r="N159" s="313"/>
      <c r="O159" s="313"/>
      <c r="P159" s="313"/>
      <c r="Q159" s="313">
        <v>2.255949</v>
      </c>
      <c r="R159" s="313"/>
      <c r="S159" s="313"/>
      <c r="T159" s="313"/>
      <c r="U159" s="313"/>
      <c r="V159" s="313"/>
    </row>
    <row r="160" s="304" customFormat="1" ht="22.8" customHeight="1" spans="1:22">
      <c r="A160" s="314" t="s">
        <v>568</v>
      </c>
      <c r="B160" s="314" t="s">
        <v>573</v>
      </c>
      <c r="C160" s="314" t="s">
        <v>573</v>
      </c>
      <c r="D160" s="315" t="s">
        <v>575</v>
      </c>
      <c r="E160" s="325" t="s">
        <v>576</v>
      </c>
      <c r="F160" s="317">
        <v>2.255949</v>
      </c>
      <c r="G160" s="318"/>
      <c r="H160" s="318"/>
      <c r="I160" s="318"/>
      <c r="J160" s="318"/>
      <c r="K160" s="318"/>
      <c r="L160" s="317">
        <v>2.255949</v>
      </c>
      <c r="M160" s="318"/>
      <c r="N160" s="318"/>
      <c r="O160" s="318"/>
      <c r="P160" s="318"/>
      <c r="Q160" s="318">
        <v>2.255949</v>
      </c>
      <c r="R160" s="318"/>
      <c r="S160" s="317"/>
      <c r="T160" s="318"/>
      <c r="U160" s="318"/>
      <c r="V160" s="318"/>
    </row>
    <row r="161" s="304" customFormat="1" ht="22.8" customHeight="1" spans="1:22">
      <c r="A161" s="321" t="s">
        <v>577</v>
      </c>
      <c r="B161" s="321"/>
      <c r="C161" s="321"/>
      <c r="D161" s="311" t="s">
        <v>577</v>
      </c>
      <c r="E161" s="311" t="s">
        <v>318</v>
      </c>
      <c r="F161" s="313">
        <v>28.5457</v>
      </c>
      <c r="G161" s="313"/>
      <c r="H161" s="313"/>
      <c r="I161" s="313"/>
      <c r="J161" s="313"/>
      <c r="K161" s="313"/>
      <c r="L161" s="313">
        <v>28.5457</v>
      </c>
      <c r="M161" s="313"/>
      <c r="N161" s="313"/>
      <c r="O161" s="313">
        <v>28.5457</v>
      </c>
      <c r="P161" s="313"/>
      <c r="Q161" s="313"/>
      <c r="R161" s="313"/>
      <c r="S161" s="313"/>
      <c r="T161" s="313"/>
      <c r="U161" s="313"/>
      <c r="V161" s="313"/>
    </row>
    <row r="162" s="304" customFormat="1" ht="22.8" customHeight="1" spans="1:22">
      <c r="A162" s="321" t="s">
        <v>577</v>
      </c>
      <c r="B162" s="321" t="s">
        <v>578</v>
      </c>
      <c r="C162" s="321"/>
      <c r="D162" s="311" t="s">
        <v>579</v>
      </c>
      <c r="E162" s="311" t="s">
        <v>344</v>
      </c>
      <c r="F162" s="313">
        <v>28.5457</v>
      </c>
      <c r="G162" s="313"/>
      <c r="H162" s="313"/>
      <c r="I162" s="313"/>
      <c r="J162" s="313"/>
      <c r="K162" s="313"/>
      <c r="L162" s="313">
        <v>28.5457</v>
      </c>
      <c r="M162" s="313"/>
      <c r="N162" s="313"/>
      <c r="O162" s="313">
        <v>28.5457</v>
      </c>
      <c r="P162" s="313"/>
      <c r="Q162" s="313"/>
      <c r="R162" s="313"/>
      <c r="S162" s="313"/>
      <c r="T162" s="313"/>
      <c r="U162" s="313"/>
      <c r="V162" s="313"/>
    </row>
    <row r="163" s="304" customFormat="1" ht="22.8" customHeight="1" spans="1:22">
      <c r="A163" s="314" t="s">
        <v>577</v>
      </c>
      <c r="B163" s="314" t="s">
        <v>578</v>
      </c>
      <c r="C163" s="314" t="s">
        <v>565</v>
      </c>
      <c r="D163" s="315" t="s">
        <v>580</v>
      </c>
      <c r="E163" s="325" t="s">
        <v>581</v>
      </c>
      <c r="F163" s="317">
        <v>28.5457</v>
      </c>
      <c r="G163" s="318"/>
      <c r="H163" s="318"/>
      <c r="I163" s="318"/>
      <c r="J163" s="318"/>
      <c r="K163" s="318"/>
      <c r="L163" s="317">
        <v>28.5457</v>
      </c>
      <c r="M163" s="318"/>
      <c r="N163" s="318"/>
      <c r="O163" s="318">
        <v>28.5457</v>
      </c>
      <c r="P163" s="318"/>
      <c r="Q163" s="318"/>
      <c r="R163" s="318"/>
      <c r="S163" s="317"/>
      <c r="T163" s="318"/>
      <c r="U163" s="318"/>
      <c r="V163" s="318"/>
    </row>
    <row r="164" s="304" customFormat="1" ht="22.8" customHeight="1" spans="1:22">
      <c r="A164" s="321" t="s">
        <v>582</v>
      </c>
      <c r="B164" s="321"/>
      <c r="C164" s="321"/>
      <c r="D164" s="311" t="s">
        <v>582</v>
      </c>
      <c r="E164" s="311" t="s">
        <v>454</v>
      </c>
      <c r="F164" s="313">
        <v>39.4334</v>
      </c>
      <c r="G164" s="313"/>
      <c r="H164" s="313"/>
      <c r="I164" s="313"/>
      <c r="J164" s="313"/>
      <c r="K164" s="313"/>
      <c r="L164" s="313"/>
      <c r="M164" s="313"/>
      <c r="N164" s="313"/>
      <c r="O164" s="313"/>
      <c r="P164" s="313"/>
      <c r="Q164" s="313"/>
      <c r="R164" s="313">
        <v>39.4334</v>
      </c>
      <c r="S164" s="313"/>
      <c r="T164" s="313"/>
      <c r="U164" s="313"/>
      <c r="V164" s="313"/>
    </row>
    <row r="165" s="304" customFormat="1" ht="22.8" customHeight="1" spans="1:22">
      <c r="A165" s="321" t="s">
        <v>582</v>
      </c>
      <c r="B165" s="321" t="s">
        <v>583</v>
      </c>
      <c r="C165" s="321"/>
      <c r="D165" s="311" t="s">
        <v>584</v>
      </c>
      <c r="E165" s="311" t="s">
        <v>460</v>
      </c>
      <c r="F165" s="313">
        <v>39.4334</v>
      </c>
      <c r="G165" s="313"/>
      <c r="H165" s="313"/>
      <c r="I165" s="313"/>
      <c r="J165" s="313"/>
      <c r="K165" s="313"/>
      <c r="L165" s="313"/>
      <c r="M165" s="313"/>
      <c r="N165" s="313"/>
      <c r="O165" s="313"/>
      <c r="P165" s="313"/>
      <c r="Q165" s="313"/>
      <c r="R165" s="313">
        <v>39.4334</v>
      </c>
      <c r="S165" s="313"/>
      <c r="T165" s="313"/>
      <c r="U165" s="313"/>
      <c r="V165" s="313"/>
    </row>
    <row r="166" s="304" customFormat="1" ht="22.8" customHeight="1" spans="1:22">
      <c r="A166" s="314" t="s">
        <v>582</v>
      </c>
      <c r="B166" s="314" t="s">
        <v>583</v>
      </c>
      <c r="C166" s="314" t="s">
        <v>565</v>
      </c>
      <c r="D166" s="315" t="s">
        <v>585</v>
      </c>
      <c r="E166" s="325" t="s">
        <v>586</v>
      </c>
      <c r="F166" s="317">
        <v>39.4334</v>
      </c>
      <c r="G166" s="318"/>
      <c r="H166" s="318"/>
      <c r="I166" s="318"/>
      <c r="J166" s="318"/>
      <c r="K166" s="318"/>
      <c r="L166" s="317"/>
      <c r="M166" s="318"/>
      <c r="N166" s="318"/>
      <c r="O166" s="318"/>
      <c r="P166" s="318"/>
      <c r="Q166" s="318"/>
      <c r="R166" s="318">
        <v>39.4334</v>
      </c>
      <c r="S166" s="317"/>
      <c r="T166" s="318"/>
      <c r="U166" s="318"/>
      <c r="V166" s="318"/>
    </row>
    <row r="167" s="304" customFormat="1" ht="22.8" customHeight="1" spans="1:22">
      <c r="A167" s="309"/>
      <c r="B167" s="309"/>
      <c r="C167" s="309"/>
      <c r="D167" s="311" t="s">
        <v>641</v>
      </c>
      <c r="E167" s="311" t="s">
        <v>642</v>
      </c>
      <c r="F167" s="310">
        <v>1359.006245</v>
      </c>
      <c r="G167" s="310">
        <v>988.4323</v>
      </c>
      <c r="H167" s="310">
        <v>549.498</v>
      </c>
      <c r="I167" s="310">
        <v>126.9372</v>
      </c>
      <c r="J167" s="310">
        <v>182.6311</v>
      </c>
      <c r="K167" s="310">
        <v>129.366</v>
      </c>
      <c r="L167" s="310">
        <v>251.962045</v>
      </c>
      <c r="M167" s="310">
        <v>157.2372</v>
      </c>
      <c r="N167" s="310"/>
      <c r="O167" s="310">
        <v>85.4977</v>
      </c>
      <c r="P167" s="310"/>
      <c r="Q167" s="310">
        <v>9.227145</v>
      </c>
      <c r="R167" s="310">
        <v>118.6119</v>
      </c>
      <c r="S167" s="310"/>
      <c r="T167" s="310"/>
      <c r="U167" s="310"/>
      <c r="V167" s="310"/>
    </row>
    <row r="168" s="304" customFormat="1" ht="22.8" customHeight="1" spans="1:22">
      <c r="A168" s="309"/>
      <c r="B168" s="309"/>
      <c r="C168" s="309"/>
      <c r="D168" s="312" t="s">
        <v>643</v>
      </c>
      <c r="E168" s="312" t="s">
        <v>644</v>
      </c>
      <c r="F168" s="310">
        <v>1359.006245</v>
      </c>
      <c r="G168" s="310">
        <v>988.4323</v>
      </c>
      <c r="H168" s="310">
        <v>549.498</v>
      </c>
      <c r="I168" s="310">
        <v>126.9372</v>
      </c>
      <c r="J168" s="310">
        <v>182.6311</v>
      </c>
      <c r="K168" s="310">
        <v>129.366</v>
      </c>
      <c r="L168" s="310">
        <v>251.962045</v>
      </c>
      <c r="M168" s="310">
        <v>157.2372</v>
      </c>
      <c r="N168" s="310"/>
      <c r="O168" s="310">
        <v>85.4977</v>
      </c>
      <c r="P168" s="310"/>
      <c r="Q168" s="310">
        <v>9.227145</v>
      </c>
      <c r="R168" s="310">
        <v>118.6119</v>
      </c>
      <c r="S168" s="310"/>
      <c r="T168" s="310"/>
      <c r="U168" s="310"/>
      <c r="V168" s="310"/>
    </row>
    <row r="169" s="304" customFormat="1" ht="22.8" customHeight="1" spans="1:22">
      <c r="A169" s="321" t="s">
        <v>562</v>
      </c>
      <c r="B169" s="321"/>
      <c r="C169" s="321"/>
      <c r="D169" s="311" t="s">
        <v>562</v>
      </c>
      <c r="E169" s="311" t="s">
        <v>143</v>
      </c>
      <c r="F169" s="313">
        <v>988.4323</v>
      </c>
      <c r="G169" s="313">
        <v>988.4323</v>
      </c>
      <c r="H169" s="313">
        <v>549.498</v>
      </c>
      <c r="I169" s="313">
        <v>126.9372</v>
      </c>
      <c r="J169" s="313">
        <v>182.6311</v>
      </c>
      <c r="K169" s="313">
        <v>129.366</v>
      </c>
      <c r="L169" s="313"/>
      <c r="M169" s="313"/>
      <c r="N169" s="313"/>
      <c r="O169" s="313"/>
      <c r="P169" s="313"/>
      <c r="Q169" s="313"/>
      <c r="R169" s="313"/>
      <c r="S169" s="313"/>
      <c r="T169" s="313"/>
      <c r="U169" s="313"/>
      <c r="V169" s="313"/>
    </row>
    <row r="170" s="304" customFormat="1" ht="22.8" customHeight="1" spans="1:22">
      <c r="A170" s="321" t="s">
        <v>562</v>
      </c>
      <c r="B170" s="321" t="s">
        <v>645</v>
      </c>
      <c r="C170" s="321"/>
      <c r="D170" s="311" t="s">
        <v>646</v>
      </c>
      <c r="E170" s="311" t="s">
        <v>161</v>
      </c>
      <c r="F170" s="313">
        <v>988.4323</v>
      </c>
      <c r="G170" s="313">
        <v>988.4323</v>
      </c>
      <c r="H170" s="313">
        <v>549.498</v>
      </c>
      <c r="I170" s="313">
        <v>126.9372</v>
      </c>
      <c r="J170" s="313">
        <v>182.6311</v>
      </c>
      <c r="K170" s="313">
        <v>129.366</v>
      </c>
      <c r="L170" s="313"/>
      <c r="M170" s="313"/>
      <c r="N170" s="313"/>
      <c r="O170" s="313"/>
      <c r="P170" s="313"/>
      <c r="Q170" s="313"/>
      <c r="R170" s="313"/>
      <c r="S170" s="313"/>
      <c r="T170" s="313"/>
      <c r="U170" s="313"/>
      <c r="V170" s="313"/>
    </row>
    <row r="171" s="304" customFormat="1" ht="22.8" customHeight="1" spans="1:22">
      <c r="A171" s="314" t="s">
        <v>562</v>
      </c>
      <c r="B171" s="314" t="s">
        <v>645</v>
      </c>
      <c r="C171" s="314" t="s">
        <v>565</v>
      </c>
      <c r="D171" s="315" t="s">
        <v>647</v>
      </c>
      <c r="E171" s="325" t="s">
        <v>567</v>
      </c>
      <c r="F171" s="317">
        <v>988.4323</v>
      </c>
      <c r="G171" s="318">
        <v>988.4323</v>
      </c>
      <c r="H171" s="318">
        <v>549.498</v>
      </c>
      <c r="I171" s="318">
        <v>126.9372</v>
      </c>
      <c r="J171" s="318">
        <v>182.6311</v>
      </c>
      <c r="K171" s="318">
        <v>129.366</v>
      </c>
      <c r="L171" s="317"/>
      <c r="M171" s="318"/>
      <c r="N171" s="318"/>
      <c r="O171" s="318"/>
      <c r="P171" s="318"/>
      <c r="Q171" s="318"/>
      <c r="R171" s="318"/>
      <c r="S171" s="317"/>
      <c r="T171" s="318"/>
      <c r="U171" s="318"/>
      <c r="V171" s="318"/>
    </row>
    <row r="172" s="304" customFormat="1" ht="22.8" customHeight="1" spans="1:22">
      <c r="A172" s="321" t="s">
        <v>568</v>
      </c>
      <c r="B172" s="321"/>
      <c r="C172" s="321"/>
      <c r="D172" s="311" t="s">
        <v>568</v>
      </c>
      <c r="E172" s="311" t="s">
        <v>264</v>
      </c>
      <c r="F172" s="313">
        <v>166.464345</v>
      </c>
      <c r="G172" s="313"/>
      <c r="H172" s="313"/>
      <c r="I172" s="313"/>
      <c r="J172" s="313"/>
      <c r="K172" s="313"/>
      <c r="L172" s="313">
        <v>166.464345</v>
      </c>
      <c r="M172" s="313">
        <v>157.2372</v>
      </c>
      <c r="N172" s="313"/>
      <c r="O172" s="313"/>
      <c r="P172" s="313"/>
      <c r="Q172" s="313">
        <v>9.227145</v>
      </c>
      <c r="R172" s="313"/>
      <c r="S172" s="313"/>
      <c r="T172" s="313"/>
      <c r="U172" s="313"/>
      <c r="V172" s="313"/>
    </row>
    <row r="173" s="304" customFormat="1" ht="22.8" customHeight="1" spans="1:22">
      <c r="A173" s="321" t="s">
        <v>568</v>
      </c>
      <c r="B173" s="321" t="s">
        <v>569</v>
      </c>
      <c r="C173" s="321"/>
      <c r="D173" s="311" t="s">
        <v>570</v>
      </c>
      <c r="E173" s="311" t="s">
        <v>277</v>
      </c>
      <c r="F173" s="313">
        <v>157.2372</v>
      </c>
      <c r="G173" s="313"/>
      <c r="H173" s="313"/>
      <c r="I173" s="313"/>
      <c r="J173" s="313"/>
      <c r="K173" s="313"/>
      <c r="L173" s="313">
        <v>157.2372</v>
      </c>
      <c r="M173" s="313">
        <v>157.2372</v>
      </c>
      <c r="N173" s="313"/>
      <c r="O173" s="313"/>
      <c r="P173" s="313"/>
      <c r="Q173" s="313"/>
      <c r="R173" s="313"/>
      <c r="S173" s="313"/>
      <c r="T173" s="313"/>
      <c r="U173" s="313"/>
      <c r="V173" s="313"/>
    </row>
    <row r="174" s="304" customFormat="1" ht="22.8" customHeight="1" spans="1:22">
      <c r="A174" s="314" t="s">
        <v>568</v>
      </c>
      <c r="B174" s="314" t="s">
        <v>569</v>
      </c>
      <c r="C174" s="314" t="s">
        <v>569</v>
      </c>
      <c r="D174" s="315" t="s">
        <v>571</v>
      </c>
      <c r="E174" s="325" t="s">
        <v>572</v>
      </c>
      <c r="F174" s="317">
        <v>157.2372</v>
      </c>
      <c r="G174" s="318"/>
      <c r="H174" s="318"/>
      <c r="I174" s="318"/>
      <c r="J174" s="318"/>
      <c r="K174" s="318"/>
      <c r="L174" s="317">
        <v>157.2372</v>
      </c>
      <c r="M174" s="318">
        <v>157.2372</v>
      </c>
      <c r="N174" s="318"/>
      <c r="O174" s="318"/>
      <c r="P174" s="318"/>
      <c r="Q174" s="318"/>
      <c r="R174" s="318"/>
      <c r="S174" s="317"/>
      <c r="T174" s="318"/>
      <c r="U174" s="318"/>
      <c r="V174" s="318"/>
    </row>
    <row r="175" s="304" customFormat="1" ht="22.8" customHeight="1" spans="1:22">
      <c r="A175" s="321" t="s">
        <v>568</v>
      </c>
      <c r="B175" s="321" t="s">
        <v>573</v>
      </c>
      <c r="C175" s="321"/>
      <c r="D175" s="311" t="s">
        <v>574</v>
      </c>
      <c r="E175" s="311" t="s">
        <v>317</v>
      </c>
      <c r="F175" s="313">
        <v>9.227145</v>
      </c>
      <c r="G175" s="313"/>
      <c r="H175" s="313"/>
      <c r="I175" s="313"/>
      <c r="J175" s="313"/>
      <c r="K175" s="313"/>
      <c r="L175" s="313">
        <v>9.227145</v>
      </c>
      <c r="M175" s="313"/>
      <c r="N175" s="313"/>
      <c r="O175" s="313"/>
      <c r="P175" s="313"/>
      <c r="Q175" s="313">
        <v>9.227145</v>
      </c>
      <c r="R175" s="313"/>
      <c r="S175" s="313"/>
      <c r="T175" s="313"/>
      <c r="U175" s="313"/>
      <c r="V175" s="313"/>
    </row>
    <row r="176" s="304" customFormat="1" ht="22.8" customHeight="1" spans="1:22">
      <c r="A176" s="314" t="s">
        <v>568</v>
      </c>
      <c r="B176" s="314" t="s">
        <v>573</v>
      </c>
      <c r="C176" s="314" t="s">
        <v>573</v>
      </c>
      <c r="D176" s="315" t="s">
        <v>575</v>
      </c>
      <c r="E176" s="325" t="s">
        <v>576</v>
      </c>
      <c r="F176" s="317">
        <v>9.227145</v>
      </c>
      <c r="G176" s="318"/>
      <c r="H176" s="318"/>
      <c r="I176" s="318"/>
      <c r="J176" s="318"/>
      <c r="K176" s="318"/>
      <c r="L176" s="317">
        <v>9.227145</v>
      </c>
      <c r="M176" s="318"/>
      <c r="N176" s="318"/>
      <c r="O176" s="318"/>
      <c r="P176" s="318"/>
      <c r="Q176" s="318">
        <v>9.227145</v>
      </c>
      <c r="R176" s="318"/>
      <c r="S176" s="317"/>
      <c r="T176" s="318"/>
      <c r="U176" s="318"/>
      <c r="V176" s="318"/>
    </row>
    <row r="177" s="304" customFormat="1" ht="22.8" customHeight="1" spans="1:22">
      <c r="A177" s="321" t="s">
        <v>577</v>
      </c>
      <c r="B177" s="321"/>
      <c r="C177" s="321"/>
      <c r="D177" s="311" t="s">
        <v>577</v>
      </c>
      <c r="E177" s="311" t="s">
        <v>318</v>
      </c>
      <c r="F177" s="313">
        <v>85.4977</v>
      </c>
      <c r="G177" s="313"/>
      <c r="H177" s="313"/>
      <c r="I177" s="313"/>
      <c r="J177" s="313"/>
      <c r="K177" s="313"/>
      <c r="L177" s="313">
        <v>85.4977</v>
      </c>
      <c r="M177" s="313"/>
      <c r="N177" s="313"/>
      <c r="O177" s="313">
        <v>85.4977</v>
      </c>
      <c r="P177" s="313"/>
      <c r="Q177" s="313"/>
      <c r="R177" s="313"/>
      <c r="S177" s="313"/>
      <c r="T177" s="313"/>
      <c r="U177" s="313"/>
      <c r="V177" s="313"/>
    </row>
    <row r="178" s="304" customFormat="1" ht="22.8" customHeight="1" spans="1:22">
      <c r="A178" s="321" t="s">
        <v>577</v>
      </c>
      <c r="B178" s="321" t="s">
        <v>578</v>
      </c>
      <c r="C178" s="321"/>
      <c r="D178" s="311" t="s">
        <v>579</v>
      </c>
      <c r="E178" s="311" t="s">
        <v>344</v>
      </c>
      <c r="F178" s="313">
        <v>85.4977</v>
      </c>
      <c r="G178" s="313"/>
      <c r="H178" s="313"/>
      <c r="I178" s="313"/>
      <c r="J178" s="313"/>
      <c r="K178" s="313"/>
      <c r="L178" s="313">
        <v>85.4977</v>
      </c>
      <c r="M178" s="313"/>
      <c r="N178" s="313"/>
      <c r="O178" s="313">
        <v>85.4977</v>
      </c>
      <c r="P178" s="313"/>
      <c r="Q178" s="313"/>
      <c r="R178" s="313"/>
      <c r="S178" s="313"/>
      <c r="T178" s="313"/>
      <c r="U178" s="313"/>
      <c r="V178" s="313"/>
    </row>
    <row r="179" s="304" customFormat="1" ht="22.8" customHeight="1" spans="1:22">
      <c r="A179" s="314" t="s">
        <v>577</v>
      </c>
      <c r="B179" s="314" t="s">
        <v>578</v>
      </c>
      <c r="C179" s="314" t="s">
        <v>565</v>
      </c>
      <c r="D179" s="315" t="s">
        <v>580</v>
      </c>
      <c r="E179" s="325" t="s">
        <v>581</v>
      </c>
      <c r="F179" s="317">
        <v>85.4977</v>
      </c>
      <c r="G179" s="318"/>
      <c r="H179" s="318"/>
      <c r="I179" s="318"/>
      <c r="J179" s="318"/>
      <c r="K179" s="318"/>
      <c r="L179" s="317">
        <v>85.4977</v>
      </c>
      <c r="M179" s="318"/>
      <c r="N179" s="318"/>
      <c r="O179" s="318">
        <v>85.4977</v>
      </c>
      <c r="P179" s="318"/>
      <c r="Q179" s="318"/>
      <c r="R179" s="318"/>
      <c r="S179" s="317"/>
      <c r="T179" s="318"/>
      <c r="U179" s="318"/>
      <c r="V179" s="318"/>
    </row>
    <row r="180" s="304" customFormat="1" ht="22.8" customHeight="1" spans="1:22">
      <c r="A180" s="321" t="s">
        <v>582</v>
      </c>
      <c r="B180" s="321"/>
      <c r="C180" s="321"/>
      <c r="D180" s="311" t="s">
        <v>582</v>
      </c>
      <c r="E180" s="311" t="s">
        <v>454</v>
      </c>
      <c r="F180" s="313">
        <v>118.6119</v>
      </c>
      <c r="G180" s="313"/>
      <c r="H180" s="313"/>
      <c r="I180" s="313"/>
      <c r="J180" s="313"/>
      <c r="K180" s="313"/>
      <c r="L180" s="313"/>
      <c r="M180" s="313"/>
      <c r="N180" s="313"/>
      <c r="O180" s="313"/>
      <c r="P180" s="313"/>
      <c r="Q180" s="313"/>
      <c r="R180" s="313">
        <v>118.6119</v>
      </c>
      <c r="S180" s="313"/>
      <c r="T180" s="313"/>
      <c r="U180" s="313"/>
      <c r="V180" s="313"/>
    </row>
    <row r="181" s="304" customFormat="1" ht="22.8" customHeight="1" spans="1:22">
      <c r="A181" s="321" t="s">
        <v>582</v>
      </c>
      <c r="B181" s="321" t="s">
        <v>583</v>
      </c>
      <c r="C181" s="321"/>
      <c r="D181" s="311" t="s">
        <v>584</v>
      </c>
      <c r="E181" s="311" t="s">
        <v>460</v>
      </c>
      <c r="F181" s="313">
        <v>118.6119</v>
      </c>
      <c r="G181" s="313"/>
      <c r="H181" s="313"/>
      <c r="I181" s="313"/>
      <c r="J181" s="313"/>
      <c r="K181" s="313"/>
      <c r="L181" s="313"/>
      <c r="M181" s="313"/>
      <c r="N181" s="313"/>
      <c r="O181" s="313"/>
      <c r="P181" s="313"/>
      <c r="Q181" s="313"/>
      <c r="R181" s="313">
        <v>118.6119</v>
      </c>
      <c r="S181" s="313"/>
      <c r="T181" s="313"/>
      <c r="U181" s="313"/>
      <c r="V181" s="313"/>
    </row>
    <row r="182" s="304" customFormat="1" ht="22.8" customHeight="1" spans="1:22">
      <c r="A182" s="314" t="s">
        <v>582</v>
      </c>
      <c r="B182" s="314" t="s">
        <v>583</v>
      </c>
      <c r="C182" s="314" t="s">
        <v>565</v>
      </c>
      <c r="D182" s="315" t="s">
        <v>585</v>
      </c>
      <c r="E182" s="325" t="s">
        <v>586</v>
      </c>
      <c r="F182" s="317">
        <v>118.6119</v>
      </c>
      <c r="G182" s="318"/>
      <c r="H182" s="318"/>
      <c r="I182" s="318"/>
      <c r="J182" s="318"/>
      <c r="K182" s="318"/>
      <c r="L182" s="317"/>
      <c r="M182" s="318"/>
      <c r="N182" s="318"/>
      <c r="O182" s="318"/>
      <c r="P182" s="318"/>
      <c r="Q182" s="318"/>
      <c r="R182" s="318">
        <v>118.6119</v>
      </c>
      <c r="S182" s="317"/>
      <c r="T182" s="318"/>
      <c r="U182" s="318"/>
      <c r="V182" s="318"/>
    </row>
    <row r="183" s="304" customFormat="1" ht="22.8" customHeight="1" spans="1:22">
      <c r="A183" s="309"/>
      <c r="B183" s="309"/>
      <c r="C183" s="309"/>
      <c r="D183" s="311" t="s">
        <v>648</v>
      </c>
      <c r="E183" s="311" t="s">
        <v>649</v>
      </c>
      <c r="F183" s="310">
        <v>107.863818</v>
      </c>
      <c r="G183" s="310">
        <v>78.4687</v>
      </c>
      <c r="H183" s="310">
        <v>43.2612</v>
      </c>
      <c r="I183" s="310">
        <v>11.6124</v>
      </c>
      <c r="J183" s="310">
        <v>14.7963</v>
      </c>
      <c r="K183" s="310">
        <v>8.7988</v>
      </c>
      <c r="L183" s="310">
        <v>19.978918</v>
      </c>
      <c r="M183" s="310">
        <v>12.491</v>
      </c>
      <c r="N183" s="310"/>
      <c r="O183" s="310">
        <v>6.792</v>
      </c>
      <c r="P183" s="310"/>
      <c r="Q183" s="310">
        <v>0.695918</v>
      </c>
      <c r="R183" s="310">
        <v>9.4162</v>
      </c>
      <c r="S183" s="310"/>
      <c r="T183" s="310"/>
      <c r="U183" s="310"/>
      <c r="V183" s="310"/>
    </row>
    <row r="184" s="304" customFormat="1" ht="22.8" customHeight="1" spans="1:22">
      <c r="A184" s="309"/>
      <c r="B184" s="309"/>
      <c r="C184" s="309"/>
      <c r="D184" s="312" t="s">
        <v>650</v>
      </c>
      <c r="E184" s="312" t="s">
        <v>651</v>
      </c>
      <c r="F184" s="310">
        <v>107.863818</v>
      </c>
      <c r="G184" s="310">
        <v>78.4687</v>
      </c>
      <c r="H184" s="310">
        <v>43.2612</v>
      </c>
      <c r="I184" s="310">
        <v>11.6124</v>
      </c>
      <c r="J184" s="310">
        <v>14.7963</v>
      </c>
      <c r="K184" s="310">
        <v>8.7988</v>
      </c>
      <c r="L184" s="310">
        <v>19.978918</v>
      </c>
      <c r="M184" s="310">
        <v>12.491</v>
      </c>
      <c r="N184" s="310"/>
      <c r="O184" s="310">
        <v>6.792</v>
      </c>
      <c r="P184" s="310"/>
      <c r="Q184" s="310">
        <v>0.695918</v>
      </c>
      <c r="R184" s="310">
        <v>9.4162</v>
      </c>
      <c r="S184" s="310"/>
      <c r="T184" s="310"/>
      <c r="U184" s="310"/>
      <c r="V184" s="310"/>
    </row>
    <row r="185" s="304" customFormat="1" ht="22.8" customHeight="1" spans="1:22">
      <c r="A185" s="321" t="s">
        <v>562</v>
      </c>
      <c r="B185" s="321"/>
      <c r="C185" s="321"/>
      <c r="D185" s="311" t="s">
        <v>562</v>
      </c>
      <c r="E185" s="311" t="s">
        <v>143</v>
      </c>
      <c r="F185" s="313">
        <v>78.4687</v>
      </c>
      <c r="G185" s="313">
        <v>78.4687</v>
      </c>
      <c r="H185" s="313">
        <v>43.2612</v>
      </c>
      <c r="I185" s="313">
        <v>11.6124</v>
      </c>
      <c r="J185" s="313">
        <v>14.7963</v>
      </c>
      <c r="K185" s="313">
        <v>8.7988</v>
      </c>
      <c r="L185" s="313"/>
      <c r="M185" s="313"/>
      <c r="N185" s="313"/>
      <c r="O185" s="313"/>
      <c r="P185" s="313"/>
      <c r="Q185" s="313"/>
      <c r="R185" s="313"/>
      <c r="S185" s="313"/>
      <c r="T185" s="313"/>
      <c r="U185" s="313"/>
      <c r="V185" s="313"/>
    </row>
    <row r="186" s="304" customFormat="1" ht="22.8" customHeight="1" spans="1:22">
      <c r="A186" s="321" t="s">
        <v>562</v>
      </c>
      <c r="B186" s="321" t="s">
        <v>652</v>
      </c>
      <c r="C186" s="321"/>
      <c r="D186" s="311" t="s">
        <v>653</v>
      </c>
      <c r="E186" s="311" t="s">
        <v>179</v>
      </c>
      <c r="F186" s="313">
        <v>78.4687</v>
      </c>
      <c r="G186" s="313">
        <v>78.4687</v>
      </c>
      <c r="H186" s="313">
        <v>43.2612</v>
      </c>
      <c r="I186" s="313">
        <v>11.6124</v>
      </c>
      <c r="J186" s="313">
        <v>14.7963</v>
      </c>
      <c r="K186" s="313">
        <v>8.7988</v>
      </c>
      <c r="L186" s="313"/>
      <c r="M186" s="313"/>
      <c r="N186" s="313"/>
      <c r="O186" s="313"/>
      <c r="P186" s="313"/>
      <c r="Q186" s="313"/>
      <c r="R186" s="313"/>
      <c r="S186" s="313"/>
      <c r="T186" s="313"/>
      <c r="U186" s="313"/>
      <c r="V186" s="313"/>
    </row>
    <row r="187" s="304" customFormat="1" ht="22.8" customHeight="1" spans="1:22">
      <c r="A187" s="314" t="s">
        <v>562</v>
      </c>
      <c r="B187" s="314" t="s">
        <v>652</v>
      </c>
      <c r="C187" s="314" t="s">
        <v>565</v>
      </c>
      <c r="D187" s="315" t="s">
        <v>654</v>
      </c>
      <c r="E187" s="325" t="s">
        <v>567</v>
      </c>
      <c r="F187" s="317">
        <v>78.4687</v>
      </c>
      <c r="G187" s="318">
        <v>78.4687</v>
      </c>
      <c r="H187" s="318">
        <v>43.2612</v>
      </c>
      <c r="I187" s="318">
        <v>11.6124</v>
      </c>
      <c r="J187" s="318">
        <v>14.7963</v>
      </c>
      <c r="K187" s="318">
        <v>8.7988</v>
      </c>
      <c r="L187" s="317"/>
      <c r="M187" s="318"/>
      <c r="N187" s="318"/>
      <c r="O187" s="318"/>
      <c r="P187" s="318"/>
      <c r="Q187" s="318"/>
      <c r="R187" s="318"/>
      <c r="S187" s="317"/>
      <c r="T187" s="318"/>
      <c r="U187" s="318"/>
      <c r="V187" s="318"/>
    </row>
    <row r="188" s="304" customFormat="1" ht="22.8" customHeight="1" spans="1:22">
      <c r="A188" s="321" t="s">
        <v>568</v>
      </c>
      <c r="B188" s="321"/>
      <c r="C188" s="321"/>
      <c r="D188" s="311" t="s">
        <v>568</v>
      </c>
      <c r="E188" s="311" t="s">
        <v>264</v>
      </c>
      <c r="F188" s="313">
        <v>13.186918</v>
      </c>
      <c r="G188" s="313"/>
      <c r="H188" s="313"/>
      <c r="I188" s="313"/>
      <c r="J188" s="313"/>
      <c r="K188" s="313"/>
      <c r="L188" s="313">
        <v>13.186918</v>
      </c>
      <c r="M188" s="313">
        <v>12.491</v>
      </c>
      <c r="N188" s="313"/>
      <c r="O188" s="313"/>
      <c r="P188" s="313"/>
      <c r="Q188" s="313">
        <v>0.695918</v>
      </c>
      <c r="R188" s="313"/>
      <c r="S188" s="313"/>
      <c r="T188" s="313"/>
      <c r="U188" s="313"/>
      <c r="V188" s="313"/>
    </row>
    <row r="189" s="304" customFormat="1" ht="22.8" customHeight="1" spans="1:22">
      <c r="A189" s="321" t="s">
        <v>568</v>
      </c>
      <c r="B189" s="321" t="s">
        <v>569</v>
      </c>
      <c r="C189" s="321"/>
      <c r="D189" s="311" t="s">
        <v>570</v>
      </c>
      <c r="E189" s="311" t="s">
        <v>277</v>
      </c>
      <c r="F189" s="313">
        <v>12.491</v>
      </c>
      <c r="G189" s="313"/>
      <c r="H189" s="313"/>
      <c r="I189" s="313"/>
      <c r="J189" s="313"/>
      <c r="K189" s="313"/>
      <c r="L189" s="313">
        <v>12.491</v>
      </c>
      <c r="M189" s="313">
        <v>12.491</v>
      </c>
      <c r="N189" s="313"/>
      <c r="O189" s="313"/>
      <c r="P189" s="313"/>
      <c r="Q189" s="313"/>
      <c r="R189" s="313"/>
      <c r="S189" s="313"/>
      <c r="T189" s="313"/>
      <c r="U189" s="313"/>
      <c r="V189" s="313"/>
    </row>
    <row r="190" s="304" customFormat="1" ht="22.8" customHeight="1" spans="1:22">
      <c r="A190" s="314" t="s">
        <v>568</v>
      </c>
      <c r="B190" s="314" t="s">
        <v>569</v>
      </c>
      <c r="C190" s="314" t="s">
        <v>569</v>
      </c>
      <c r="D190" s="315" t="s">
        <v>571</v>
      </c>
      <c r="E190" s="325" t="s">
        <v>572</v>
      </c>
      <c r="F190" s="317">
        <v>12.491</v>
      </c>
      <c r="G190" s="318"/>
      <c r="H190" s="318"/>
      <c r="I190" s="318"/>
      <c r="J190" s="318"/>
      <c r="K190" s="318"/>
      <c r="L190" s="317">
        <v>12.491</v>
      </c>
      <c r="M190" s="318">
        <v>12.491</v>
      </c>
      <c r="N190" s="318"/>
      <c r="O190" s="318"/>
      <c r="P190" s="318"/>
      <c r="Q190" s="318"/>
      <c r="R190" s="318"/>
      <c r="S190" s="317"/>
      <c r="T190" s="318"/>
      <c r="U190" s="318"/>
      <c r="V190" s="318"/>
    </row>
    <row r="191" s="304" customFormat="1" ht="22.8" customHeight="1" spans="1:22">
      <c r="A191" s="321" t="s">
        <v>568</v>
      </c>
      <c r="B191" s="321" t="s">
        <v>573</v>
      </c>
      <c r="C191" s="321"/>
      <c r="D191" s="311" t="s">
        <v>574</v>
      </c>
      <c r="E191" s="311" t="s">
        <v>317</v>
      </c>
      <c r="F191" s="313">
        <v>0.695918</v>
      </c>
      <c r="G191" s="313"/>
      <c r="H191" s="313"/>
      <c r="I191" s="313"/>
      <c r="J191" s="313"/>
      <c r="K191" s="313"/>
      <c r="L191" s="313">
        <v>0.695918</v>
      </c>
      <c r="M191" s="313"/>
      <c r="N191" s="313"/>
      <c r="O191" s="313"/>
      <c r="P191" s="313"/>
      <c r="Q191" s="313">
        <v>0.695918</v>
      </c>
      <c r="R191" s="313"/>
      <c r="S191" s="313"/>
      <c r="T191" s="313"/>
      <c r="U191" s="313"/>
      <c r="V191" s="313"/>
    </row>
    <row r="192" s="304" customFormat="1" ht="22.8" customHeight="1" spans="1:22">
      <c r="A192" s="314" t="s">
        <v>568</v>
      </c>
      <c r="B192" s="314" t="s">
        <v>573</v>
      </c>
      <c r="C192" s="314" t="s">
        <v>573</v>
      </c>
      <c r="D192" s="315" t="s">
        <v>575</v>
      </c>
      <c r="E192" s="325" t="s">
        <v>576</v>
      </c>
      <c r="F192" s="317">
        <v>0.695918</v>
      </c>
      <c r="G192" s="318"/>
      <c r="H192" s="318"/>
      <c r="I192" s="318"/>
      <c r="J192" s="318"/>
      <c r="K192" s="318"/>
      <c r="L192" s="317">
        <v>0.695918</v>
      </c>
      <c r="M192" s="318"/>
      <c r="N192" s="318"/>
      <c r="O192" s="318"/>
      <c r="P192" s="318"/>
      <c r="Q192" s="318">
        <v>0.695918</v>
      </c>
      <c r="R192" s="318"/>
      <c r="S192" s="317"/>
      <c r="T192" s="318"/>
      <c r="U192" s="318"/>
      <c r="V192" s="318"/>
    </row>
    <row r="193" s="304" customFormat="1" ht="22.8" customHeight="1" spans="1:22">
      <c r="A193" s="321" t="s">
        <v>577</v>
      </c>
      <c r="B193" s="321"/>
      <c r="C193" s="321"/>
      <c r="D193" s="311" t="s">
        <v>577</v>
      </c>
      <c r="E193" s="311" t="s">
        <v>318</v>
      </c>
      <c r="F193" s="313">
        <v>6.792</v>
      </c>
      <c r="G193" s="313"/>
      <c r="H193" s="313"/>
      <c r="I193" s="313"/>
      <c r="J193" s="313"/>
      <c r="K193" s="313"/>
      <c r="L193" s="313">
        <v>6.792</v>
      </c>
      <c r="M193" s="313"/>
      <c r="N193" s="313"/>
      <c r="O193" s="313">
        <v>6.792</v>
      </c>
      <c r="P193" s="313"/>
      <c r="Q193" s="313"/>
      <c r="R193" s="313"/>
      <c r="S193" s="313"/>
      <c r="T193" s="313"/>
      <c r="U193" s="313"/>
      <c r="V193" s="313"/>
    </row>
    <row r="194" s="304" customFormat="1" ht="22.8" customHeight="1" spans="1:22">
      <c r="A194" s="321" t="s">
        <v>577</v>
      </c>
      <c r="B194" s="321" t="s">
        <v>578</v>
      </c>
      <c r="C194" s="321"/>
      <c r="D194" s="311" t="s">
        <v>579</v>
      </c>
      <c r="E194" s="311" t="s">
        <v>344</v>
      </c>
      <c r="F194" s="313">
        <v>6.792</v>
      </c>
      <c r="G194" s="313"/>
      <c r="H194" s="313"/>
      <c r="I194" s="313"/>
      <c r="J194" s="313"/>
      <c r="K194" s="313"/>
      <c r="L194" s="313">
        <v>6.792</v>
      </c>
      <c r="M194" s="313"/>
      <c r="N194" s="313"/>
      <c r="O194" s="313">
        <v>6.792</v>
      </c>
      <c r="P194" s="313"/>
      <c r="Q194" s="313"/>
      <c r="R194" s="313"/>
      <c r="S194" s="313"/>
      <c r="T194" s="313"/>
      <c r="U194" s="313"/>
      <c r="V194" s="313"/>
    </row>
    <row r="195" s="304" customFormat="1" ht="22.8" customHeight="1" spans="1:22">
      <c r="A195" s="314" t="s">
        <v>577</v>
      </c>
      <c r="B195" s="314" t="s">
        <v>578</v>
      </c>
      <c r="C195" s="314" t="s">
        <v>565</v>
      </c>
      <c r="D195" s="315" t="s">
        <v>580</v>
      </c>
      <c r="E195" s="325" t="s">
        <v>581</v>
      </c>
      <c r="F195" s="317">
        <v>6.792</v>
      </c>
      <c r="G195" s="318"/>
      <c r="H195" s="318"/>
      <c r="I195" s="318"/>
      <c r="J195" s="318"/>
      <c r="K195" s="318"/>
      <c r="L195" s="317">
        <v>6.792</v>
      </c>
      <c r="M195" s="318"/>
      <c r="N195" s="318"/>
      <c r="O195" s="318">
        <v>6.792</v>
      </c>
      <c r="P195" s="318"/>
      <c r="Q195" s="318"/>
      <c r="R195" s="318"/>
      <c r="S195" s="317"/>
      <c r="T195" s="318"/>
      <c r="U195" s="318"/>
      <c r="V195" s="318"/>
    </row>
    <row r="196" s="304" customFormat="1" ht="22.8" customHeight="1" spans="1:22">
      <c r="A196" s="321" t="s">
        <v>582</v>
      </c>
      <c r="B196" s="321"/>
      <c r="C196" s="321"/>
      <c r="D196" s="311" t="s">
        <v>582</v>
      </c>
      <c r="E196" s="311" t="s">
        <v>454</v>
      </c>
      <c r="F196" s="313">
        <v>9.4162</v>
      </c>
      <c r="G196" s="313"/>
      <c r="H196" s="313"/>
      <c r="I196" s="313"/>
      <c r="J196" s="313"/>
      <c r="K196" s="313"/>
      <c r="L196" s="313"/>
      <c r="M196" s="313"/>
      <c r="N196" s="313"/>
      <c r="O196" s="313"/>
      <c r="P196" s="313"/>
      <c r="Q196" s="313"/>
      <c r="R196" s="313">
        <v>9.4162</v>
      </c>
      <c r="S196" s="313"/>
      <c r="T196" s="313"/>
      <c r="U196" s="313"/>
      <c r="V196" s="313"/>
    </row>
    <row r="197" s="304" customFormat="1" ht="22.8" customHeight="1" spans="1:22">
      <c r="A197" s="321" t="s">
        <v>582</v>
      </c>
      <c r="B197" s="321" t="s">
        <v>583</v>
      </c>
      <c r="C197" s="321"/>
      <c r="D197" s="311" t="s">
        <v>584</v>
      </c>
      <c r="E197" s="311" t="s">
        <v>460</v>
      </c>
      <c r="F197" s="313">
        <v>9.4162</v>
      </c>
      <c r="G197" s="313"/>
      <c r="H197" s="313"/>
      <c r="I197" s="313"/>
      <c r="J197" s="313"/>
      <c r="K197" s="313"/>
      <c r="L197" s="313"/>
      <c r="M197" s="313"/>
      <c r="N197" s="313"/>
      <c r="O197" s="313"/>
      <c r="P197" s="313"/>
      <c r="Q197" s="313"/>
      <c r="R197" s="313">
        <v>9.4162</v>
      </c>
      <c r="S197" s="313"/>
      <c r="T197" s="313"/>
      <c r="U197" s="313"/>
      <c r="V197" s="313"/>
    </row>
    <row r="198" s="304" customFormat="1" ht="22.8" customHeight="1" spans="1:22">
      <c r="A198" s="314" t="s">
        <v>582</v>
      </c>
      <c r="B198" s="314" t="s">
        <v>583</v>
      </c>
      <c r="C198" s="314" t="s">
        <v>565</v>
      </c>
      <c r="D198" s="315" t="s">
        <v>585</v>
      </c>
      <c r="E198" s="325" t="s">
        <v>586</v>
      </c>
      <c r="F198" s="317">
        <v>9.4162</v>
      </c>
      <c r="G198" s="318"/>
      <c r="H198" s="318"/>
      <c r="I198" s="318"/>
      <c r="J198" s="318"/>
      <c r="K198" s="318"/>
      <c r="L198" s="317"/>
      <c r="M198" s="318"/>
      <c r="N198" s="318"/>
      <c r="O198" s="318"/>
      <c r="P198" s="318"/>
      <c r="Q198" s="318"/>
      <c r="R198" s="318">
        <v>9.4162</v>
      </c>
      <c r="S198" s="317"/>
      <c r="T198" s="318"/>
      <c r="U198" s="318"/>
      <c r="V198" s="318"/>
    </row>
    <row r="199" s="304" customFormat="1" ht="22.8" customHeight="1" spans="1:22">
      <c r="A199" s="309"/>
      <c r="B199" s="309"/>
      <c r="C199" s="309"/>
      <c r="D199" s="311" t="s">
        <v>655</v>
      </c>
      <c r="E199" s="311" t="s">
        <v>656</v>
      </c>
      <c r="F199" s="310">
        <v>6993.376609</v>
      </c>
      <c r="G199" s="310">
        <v>5200.7698</v>
      </c>
      <c r="H199" s="310">
        <v>2214.1068</v>
      </c>
      <c r="I199" s="310">
        <v>2100.4248</v>
      </c>
      <c r="J199" s="310">
        <v>852.0318</v>
      </c>
      <c r="K199" s="310">
        <v>34.2064</v>
      </c>
      <c r="L199" s="310">
        <v>1168.514409</v>
      </c>
      <c r="M199" s="310">
        <v>738.4342</v>
      </c>
      <c r="N199" s="310"/>
      <c r="O199" s="310">
        <v>401.5236</v>
      </c>
      <c r="P199" s="310"/>
      <c r="Q199" s="310">
        <v>28.556609</v>
      </c>
      <c r="R199" s="310">
        <v>624.0924</v>
      </c>
      <c r="S199" s="310"/>
      <c r="T199" s="310"/>
      <c r="U199" s="310"/>
      <c r="V199" s="310"/>
    </row>
    <row r="200" s="304" customFormat="1" ht="22.8" customHeight="1" spans="1:22">
      <c r="A200" s="309"/>
      <c r="B200" s="309"/>
      <c r="C200" s="309"/>
      <c r="D200" s="312" t="s">
        <v>657</v>
      </c>
      <c r="E200" s="312" t="s">
        <v>658</v>
      </c>
      <c r="F200" s="310">
        <v>6993.376609</v>
      </c>
      <c r="G200" s="310">
        <v>5200.7698</v>
      </c>
      <c r="H200" s="310">
        <v>2214.1068</v>
      </c>
      <c r="I200" s="310">
        <v>2100.4248</v>
      </c>
      <c r="J200" s="310">
        <v>852.0318</v>
      </c>
      <c r="K200" s="310">
        <v>34.2064</v>
      </c>
      <c r="L200" s="310">
        <v>1168.514409</v>
      </c>
      <c r="M200" s="310">
        <v>738.4342</v>
      </c>
      <c r="N200" s="310"/>
      <c r="O200" s="310">
        <v>401.5236</v>
      </c>
      <c r="P200" s="310"/>
      <c r="Q200" s="310">
        <v>28.556609</v>
      </c>
      <c r="R200" s="310">
        <v>624.0924</v>
      </c>
      <c r="S200" s="310"/>
      <c r="T200" s="310"/>
      <c r="U200" s="310"/>
      <c r="V200" s="310"/>
    </row>
    <row r="201" s="304" customFormat="1" ht="22.8" customHeight="1" spans="1:22">
      <c r="A201" s="321" t="s">
        <v>659</v>
      </c>
      <c r="B201" s="321"/>
      <c r="C201" s="321"/>
      <c r="D201" s="311" t="s">
        <v>659</v>
      </c>
      <c r="E201" s="311" t="s">
        <v>210</v>
      </c>
      <c r="F201" s="313">
        <v>5200.7698</v>
      </c>
      <c r="G201" s="313">
        <v>5200.7698</v>
      </c>
      <c r="H201" s="313">
        <v>2214.1068</v>
      </c>
      <c r="I201" s="313">
        <v>2100.4248</v>
      </c>
      <c r="J201" s="313">
        <v>852.0318</v>
      </c>
      <c r="K201" s="313">
        <v>34.2064</v>
      </c>
      <c r="L201" s="313"/>
      <c r="M201" s="313"/>
      <c r="N201" s="313"/>
      <c r="O201" s="313"/>
      <c r="P201" s="313"/>
      <c r="Q201" s="313"/>
      <c r="R201" s="313"/>
      <c r="S201" s="313"/>
      <c r="T201" s="313"/>
      <c r="U201" s="313"/>
      <c r="V201" s="313"/>
    </row>
    <row r="202" s="304" customFormat="1" ht="22.8" customHeight="1" spans="1:22">
      <c r="A202" s="321" t="s">
        <v>659</v>
      </c>
      <c r="B202" s="321" t="s">
        <v>583</v>
      </c>
      <c r="C202" s="321"/>
      <c r="D202" s="311" t="s">
        <v>660</v>
      </c>
      <c r="E202" s="311" t="s">
        <v>211</v>
      </c>
      <c r="F202" s="313">
        <v>5200.7698</v>
      </c>
      <c r="G202" s="313">
        <v>5200.7698</v>
      </c>
      <c r="H202" s="313">
        <v>2214.1068</v>
      </c>
      <c r="I202" s="313">
        <v>2100.4248</v>
      </c>
      <c r="J202" s="313">
        <v>852.0318</v>
      </c>
      <c r="K202" s="313">
        <v>34.2064</v>
      </c>
      <c r="L202" s="313"/>
      <c r="M202" s="313"/>
      <c r="N202" s="313"/>
      <c r="O202" s="313"/>
      <c r="P202" s="313"/>
      <c r="Q202" s="313"/>
      <c r="R202" s="313"/>
      <c r="S202" s="313"/>
      <c r="T202" s="313"/>
      <c r="U202" s="313"/>
      <c r="V202" s="313"/>
    </row>
    <row r="203" s="304" customFormat="1" ht="22.8" customHeight="1" spans="1:22">
      <c r="A203" s="314" t="s">
        <v>659</v>
      </c>
      <c r="B203" s="314" t="s">
        <v>583</v>
      </c>
      <c r="C203" s="314" t="s">
        <v>565</v>
      </c>
      <c r="D203" s="315" t="s">
        <v>661</v>
      </c>
      <c r="E203" s="325" t="s">
        <v>567</v>
      </c>
      <c r="F203" s="317">
        <v>5200.7698</v>
      </c>
      <c r="G203" s="318">
        <v>5200.7698</v>
      </c>
      <c r="H203" s="318">
        <v>2214.1068</v>
      </c>
      <c r="I203" s="318">
        <v>2100.4248</v>
      </c>
      <c r="J203" s="318">
        <v>852.0318</v>
      </c>
      <c r="K203" s="318">
        <v>34.2064</v>
      </c>
      <c r="L203" s="317"/>
      <c r="M203" s="318"/>
      <c r="N203" s="318"/>
      <c r="O203" s="318"/>
      <c r="P203" s="318"/>
      <c r="Q203" s="318"/>
      <c r="R203" s="318"/>
      <c r="S203" s="317"/>
      <c r="T203" s="318"/>
      <c r="U203" s="318"/>
      <c r="V203" s="318"/>
    </row>
    <row r="204" s="304" customFormat="1" ht="22.8" customHeight="1" spans="1:22">
      <c r="A204" s="321" t="s">
        <v>568</v>
      </c>
      <c r="B204" s="321"/>
      <c r="C204" s="321"/>
      <c r="D204" s="311" t="s">
        <v>568</v>
      </c>
      <c r="E204" s="311" t="s">
        <v>264</v>
      </c>
      <c r="F204" s="313">
        <v>766.990809</v>
      </c>
      <c r="G204" s="313"/>
      <c r="H204" s="313"/>
      <c r="I204" s="313"/>
      <c r="J204" s="313"/>
      <c r="K204" s="313"/>
      <c r="L204" s="313">
        <v>766.990809</v>
      </c>
      <c r="M204" s="313">
        <v>738.4342</v>
      </c>
      <c r="N204" s="313"/>
      <c r="O204" s="313"/>
      <c r="P204" s="313"/>
      <c r="Q204" s="313">
        <v>28.556609</v>
      </c>
      <c r="R204" s="313"/>
      <c r="S204" s="313"/>
      <c r="T204" s="313"/>
      <c r="U204" s="313"/>
      <c r="V204" s="313"/>
    </row>
    <row r="205" s="304" customFormat="1" ht="22.8" customHeight="1" spans="1:22">
      <c r="A205" s="321" t="s">
        <v>568</v>
      </c>
      <c r="B205" s="321" t="s">
        <v>569</v>
      </c>
      <c r="C205" s="321"/>
      <c r="D205" s="311" t="s">
        <v>570</v>
      </c>
      <c r="E205" s="311" t="s">
        <v>277</v>
      </c>
      <c r="F205" s="313">
        <v>738.4342</v>
      </c>
      <c r="G205" s="313"/>
      <c r="H205" s="313"/>
      <c r="I205" s="313"/>
      <c r="J205" s="313"/>
      <c r="K205" s="313"/>
      <c r="L205" s="313">
        <v>738.4342</v>
      </c>
      <c r="M205" s="313">
        <v>738.4342</v>
      </c>
      <c r="N205" s="313"/>
      <c r="O205" s="313"/>
      <c r="P205" s="313"/>
      <c r="Q205" s="313"/>
      <c r="R205" s="313"/>
      <c r="S205" s="313"/>
      <c r="T205" s="313"/>
      <c r="U205" s="313"/>
      <c r="V205" s="313"/>
    </row>
    <row r="206" s="304" customFormat="1" ht="22.8" customHeight="1" spans="1:22">
      <c r="A206" s="314" t="s">
        <v>568</v>
      </c>
      <c r="B206" s="314" t="s">
        <v>569</v>
      </c>
      <c r="C206" s="314" t="s">
        <v>569</v>
      </c>
      <c r="D206" s="315" t="s">
        <v>571</v>
      </c>
      <c r="E206" s="325" t="s">
        <v>572</v>
      </c>
      <c r="F206" s="317">
        <v>738.4342</v>
      </c>
      <c r="G206" s="318"/>
      <c r="H206" s="318"/>
      <c r="I206" s="318"/>
      <c r="J206" s="318"/>
      <c r="K206" s="318"/>
      <c r="L206" s="317">
        <v>738.4342</v>
      </c>
      <c r="M206" s="318">
        <v>738.4342</v>
      </c>
      <c r="N206" s="318"/>
      <c r="O206" s="318"/>
      <c r="P206" s="318"/>
      <c r="Q206" s="318"/>
      <c r="R206" s="318"/>
      <c r="S206" s="317"/>
      <c r="T206" s="318"/>
      <c r="U206" s="318"/>
      <c r="V206" s="318"/>
    </row>
    <row r="207" s="304" customFormat="1" ht="22.8" customHeight="1" spans="1:22">
      <c r="A207" s="321" t="s">
        <v>568</v>
      </c>
      <c r="B207" s="321" t="s">
        <v>573</v>
      </c>
      <c r="C207" s="321"/>
      <c r="D207" s="311" t="s">
        <v>574</v>
      </c>
      <c r="E207" s="311" t="s">
        <v>317</v>
      </c>
      <c r="F207" s="313">
        <v>28.556609</v>
      </c>
      <c r="G207" s="313"/>
      <c r="H207" s="313"/>
      <c r="I207" s="313"/>
      <c r="J207" s="313"/>
      <c r="K207" s="313"/>
      <c r="L207" s="313">
        <v>28.556609</v>
      </c>
      <c r="M207" s="313"/>
      <c r="N207" s="313"/>
      <c r="O207" s="313"/>
      <c r="P207" s="313"/>
      <c r="Q207" s="313">
        <v>28.556609</v>
      </c>
      <c r="R207" s="313"/>
      <c r="S207" s="313"/>
      <c r="T207" s="313"/>
      <c r="U207" s="313"/>
      <c r="V207" s="313"/>
    </row>
    <row r="208" s="304" customFormat="1" ht="22.8" customHeight="1" spans="1:22">
      <c r="A208" s="314" t="s">
        <v>568</v>
      </c>
      <c r="B208" s="314" t="s">
        <v>573</v>
      </c>
      <c r="C208" s="314" t="s">
        <v>573</v>
      </c>
      <c r="D208" s="315" t="s">
        <v>575</v>
      </c>
      <c r="E208" s="325" t="s">
        <v>576</v>
      </c>
      <c r="F208" s="317">
        <v>28.556609</v>
      </c>
      <c r="G208" s="318"/>
      <c r="H208" s="318"/>
      <c r="I208" s="318"/>
      <c r="J208" s="318"/>
      <c r="K208" s="318"/>
      <c r="L208" s="317">
        <v>28.556609</v>
      </c>
      <c r="M208" s="318"/>
      <c r="N208" s="318"/>
      <c r="O208" s="318"/>
      <c r="P208" s="318"/>
      <c r="Q208" s="318">
        <v>28.556609</v>
      </c>
      <c r="R208" s="318"/>
      <c r="S208" s="317"/>
      <c r="T208" s="318"/>
      <c r="U208" s="318"/>
      <c r="V208" s="318"/>
    </row>
    <row r="209" s="304" customFormat="1" ht="22.8" customHeight="1" spans="1:22">
      <c r="A209" s="321" t="s">
        <v>577</v>
      </c>
      <c r="B209" s="321"/>
      <c r="C209" s="321"/>
      <c r="D209" s="311" t="s">
        <v>577</v>
      </c>
      <c r="E209" s="311" t="s">
        <v>318</v>
      </c>
      <c r="F209" s="313">
        <v>401.5236</v>
      </c>
      <c r="G209" s="313"/>
      <c r="H209" s="313"/>
      <c r="I209" s="313"/>
      <c r="J209" s="313"/>
      <c r="K209" s="313"/>
      <c r="L209" s="313">
        <v>401.5236</v>
      </c>
      <c r="M209" s="313"/>
      <c r="N209" s="313"/>
      <c r="O209" s="313">
        <v>401.5236</v>
      </c>
      <c r="P209" s="313"/>
      <c r="Q209" s="313"/>
      <c r="R209" s="313"/>
      <c r="S209" s="313"/>
      <c r="T209" s="313"/>
      <c r="U209" s="313"/>
      <c r="V209" s="313"/>
    </row>
    <row r="210" s="304" customFormat="1" ht="22.8" customHeight="1" spans="1:22">
      <c r="A210" s="321" t="s">
        <v>577</v>
      </c>
      <c r="B210" s="321" t="s">
        <v>578</v>
      </c>
      <c r="C210" s="321"/>
      <c r="D210" s="311" t="s">
        <v>579</v>
      </c>
      <c r="E210" s="311" t="s">
        <v>344</v>
      </c>
      <c r="F210" s="313">
        <v>401.5236</v>
      </c>
      <c r="G210" s="313"/>
      <c r="H210" s="313"/>
      <c r="I210" s="313"/>
      <c r="J210" s="313"/>
      <c r="K210" s="313"/>
      <c r="L210" s="313">
        <v>401.5236</v>
      </c>
      <c r="M210" s="313"/>
      <c r="N210" s="313"/>
      <c r="O210" s="313">
        <v>401.5236</v>
      </c>
      <c r="P210" s="313"/>
      <c r="Q210" s="313"/>
      <c r="R210" s="313"/>
      <c r="S210" s="313"/>
      <c r="T210" s="313"/>
      <c r="U210" s="313"/>
      <c r="V210" s="313"/>
    </row>
    <row r="211" s="304" customFormat="1" ht="22.8" customHeight="1" spans="1:22">
      <c r="A211" s="314" t="s">
        <v>577</v>
      </c>
      <c r="B211" s="314" t="s">
        <v>578</v>
      </c>
      <c r="C211" s="314" t="s">
        <v>565</v>
      </c>
      <c r="D211" s="315" t="s">
        <v>580</v>
      </c>
      <c r="E211" s="325" t="s">
        <v>581</v>
      </c>
      <c r="F211" s="317">
        <v>401.5236</v>
      </c>
      <c r="G211" s="318"/>
      <c r="H211" s="318"/>
      <c r="I211" s="318"/>
      <c r="J211" s="318"/>
      <c r="K211" s="318"/>
      <c r="L211" s="317">
        <v>401.5236</v>
      </c>
      <c r="M211" s="318"/>
      <c r="N211" s="318"/>
      <c r="O211" s="318">
        <v>401.5236</v>
      </c>
      <c r="P211" s="318"/>
      <c r="Q211" s="318"/>
      <c r="R211" s="318"/>
      <c r="S211" s="317"/>
      <c r="T211" s="318"/>
      <c r="U211" s="318"/>
      <c r="V211" s="318"/>
    </row>
    <row r="212" s="304" customFormat="1" ht="22.8" customHeight="1" spans="1:22">
      <c r="A212" s="321" t="s">
        <v>582</v>
      </c>
      <c r="B212" s="321"/>
      <c r="C212" s="321"/>
      <c r="D212" s="311" t="s">
        <v>582</v>
      </c>
      <c r="E212" s="311" t="s">
        <v>454</v>
      </c>
      <c r="F212" s="313">
        <v>624.0924</v>
      </c>
      <c r="G212" s="313"/>
      <c r="H212" s="313"/>
      <c r="I212" s="313"/>
      <c r="J212" s="313"/>
      <c r="K212" s="313"/>
      <c r="L212" s="313"/>
      <c r="M212" s="313"/>
      <c r="N212" s="313"/>
      <c r="O212" s="313"/>
      <c r="P212" s="313"/>
      <c r="Q212" s="313"/>
      <c r="R212" s="313">
        <v>624.0924</v>
      </c>
      <c r="S212" s="313"/>
      <c r="T212" s="313"/>
      <c r="U212" s="313"/>
      <c r="V212" s="313"/>
    </row>
    <row r="213" s="304" customFormat="1" ht="22.8" customHeight="1" spans="1:22">
      <c r="A213" s="321" t="s">
        <v>582</v>
      </c>
      <c r="B213" s="321" t="s">
        <v>583</v>
      </c>
      <c r="C213" s="321"/>
      <c r="D213" s="311" t="s">
        <v>584</v>
      </c>
      <c r="E213" s="311" t="s">
        <v>460</v>
      </c>
      <c r="F213" s="313">
        <v>624.0924</v>
      </c>
      <c r="G213" s="313"/>
      <c r="H213" s="313"/>
      <c r="I213" s="313"/>
      <c r="J213" s="313"/>
      <c r="K213" s="313"/>
      <c r="L213" s="313"/>
      <c r="M213" s="313"/>
      <c r="N213" s="313"/>
      <c r="O213" s="313"/>
      <c r="P213" s="313"/>
      <c r="Q213" s="313"/>
      <c r="R213" s="313">
        <v>624.0924</v>
      </c>
      <c r="S213" s="313"/>
      <c r="T213" s="313"/>
      <c r="U213" s="313"/>
      <c r="V213" s="313"/>
    </row>
    <row r="214" s="304" customFormat="1" ht="22.8" customHeight="1" spans="1:22">
      <c r="A214" s="314" t="s">
        <v>582</v>
      </c>
      <c r="B214" s="314" t="s">
        <v>583</v>
      </c>
      <c r="C214" s="314" t="s">
        <v>565</v>
      </c>
      <c r="D214" s="315" t="s">
        <v>585</v>
      </c>
      <c r="E214" s="325" t="s">
        <v>586</v>
      </c>
      <c r="F214" s="317">
        <v>624.0924</v>
      </c>
      <c r="G214" s="318"/>
      <c r="H214" s="318"/>
      <c r="I214" s="318"/>
      <c r="J214" s="318"/>
      <c r="K214" s="318"/>
      <c r="L214" s="317"/>
      <c r="M214" s="318"/>
      <c r="N214" s="318"/>
      <c r="O214" s="318"/>
      <c r="P214" s="318"/>
      <c r="Q214" s="318"/>
      <c r="R214" s="318">
        <v>624.0924</v>
      </c>
      <c r="S214" s="317"/>
      <c r="T214" s="318"/>
      <c r="U214" s="318"/>
      <c r="V214" s="318"/>
    </row>
    <row r="215" s="304" customFormat="1" ht="22.8" customHeight="1" spans="1:22">
      <c r="A215" s="309"/>
      <c r="B215" s="309"/>
      <c r="C215" s="309"/>
      <c r="D215" s="311" t="s">
        <v>662</v>
      </c>
      <c r="E215" s="311" t="s">
        <v>663</v>
      </c>
      <c r="F215" s="310">
        <v>1195.706726</v>
      </c>
      <c r="G215" s="310">
        <v>886.1464</v>
      </c>
      <c r="H215" s="310">
        <v>395.7696</v>
      </c>
      <c r="I215" s="310">
        <v>334.65</v>
      </c>
      <c r="J215" s="310">
        <v>144.9908</v>
      </c>
      <c r="K215" s="310">
        <v>10.736</v>
      </c>
      <c r="L215" s="310">
        <v>203.222726</v>
      </c>
      <c r="M215" s="310">
        <v>128.3479</v>
      </c>
      <c r="N215" s="310"/>
      <c r="O215" s="310">
        <v>69.7892</v>
      </c>
      <c r="P215" s="310"/>
      <c r="Q215" s="310">
        <v>5.085626</v>
      </c>
      <c r="R215" s="310">
        <v>106.3376</v>
      </c>
      <c r="S215" s="310"/>
      <c r="T215" s="310"/>
      <c r="U215" s="310"/>
      <c r="V215" s="310"/>
    </row>
    <row r="216" s="304" customFormat="1" ht="22.8" customHeight="1" spans="1:22">
      <c r="A216" s="309"/>
      <c r="B216" s="309"/>
      <c r="C216" s="309"/>
      <c r="D216" s="312" t="s">
        <v>664</v>
      </c>
      <c r="E216" s="312" t="s">
        <v>665</v>
      </c>
      <c r="F216" s="310">
        <v>1195.706726</v>
      </c>
      <c r="G216" s="310">
        <v>886.1464</v>
      </c>
      <c r="H216" s="310">
        <v>395.7696</v>
      </c>
      <c r="I216" s="310">
        <v>334.65</v>
      </c>
      <c r="J216" s="310">
        <v>144.9908</v>
      </c>
      <c r="K216" s="310">
        <v>10.736</v>
      </c>
      <c r="L216" s="310">
        <v>203.222726</v>
      </c>
      <c r="M216" s="310">
        <v>128.3479</v>
      </c>
      <c r="N216" s="310"/>
      <c r="O216" s="310">
        <v>69.7892</v>
      </c>
      <c r="P216" s="310"/>
      <c r="Q216" s="310">
        <v>5.085626</v>
      </c>
      <c r="R216" s="310">
        <v>106.3376</v>
      </c>
      <c r="S216" s="310"/>
      <c r="T216" s="310"/>
      <c r="U216" s="310"/>
      <c r="V216" s="310"/>
    </row>
    <row r="217" s="304" customFormat="1" ht="22.8" customHeight="1" spans="1:22">
      <c r="A217" s="321" t="s">
        <v>659</v>
      </c>
      <c r="B217" s="321"/>
      <c r="C217" s="321"/>
      <c r="D217" s="311" t="s">
        <v>659</v>
      </c>
      <c r="E217" s="311" t="s">
        <v>210</v>
      </c>
      <c r="F217" s="313">
        <v>886.1464</v>
      </c>
      <c r="G217" s="313">
        <v>886.1464</v>
      </c>
      <c r="H217" s="313">
        <v>395.7696</v>
      </c>
      <c r="I217" s="313">
        <v>334.65</v>
      </c>
      <c r="J217" s="313">
        <v>144.9908</v>
      </c>
      <c r="K217" s="313">
        <v>10.736</v>
      </c>
      <c r="L217" s="313"/>
      <c r="M217" s="313"/>
      <c r="N217" s="313"/>
      <c r="O217" s="313"/>
      <c r="P217" s="313"/>
      <c r="Q217" s="313"/>
      <c r="R217" s="313"/>
      <c r="S217" s="313"/>
      <c r="T217" s="313"/>
      <c r="U217" s="313"/>
      <c r="V217" s="313"/>
    </row>
    <row r="218" s="304" customFormat="1" ht="22.8" customHeight="1" spans="1:22">
      <c r="A218" s="321" t="s">
        <v>659</v>
      </c>
      <c r="B218" s="321" t="s">
        <v>583</v>
      </c>
      <c r="C218" s="321"/>
      <c r="D218" s="311" t="s">
        <v>660</v>
      </c>
      <c r="E218" s="311" t="s">
        <v>211</v>
      </c>
      <c r="F218" s="313">
        <v>886.1464</v>
      </c>
      <c r="G218" s="313">
        <v>886.1464</v>
      </c>
      <c r="H218" s="313">
        <v>395.7696</v>
      </c>
      <c r="I218" s="313">
        <v>334.65</v>
      </c>
      <c r="J218" s="313">
        <v>144.9908</v>
      </c>
      <c r="K218" s="313">
        <v>10.736</v>
      </c>
      <c r="L218" s="313"/>
      <c r="M218" s="313"/>
      <c r="N218" s="313"/>
      <c r="O218" s="313"/>
      <c r="P218" s="313"/>
      <c r="Q218" s="313"/>
      <c r="R218" s="313"/>
      <c r="S218" s="313"/>
      <c r="T218" s="313"/>
      <c r="U218" s="313"/>
      <c r="V218" s="313"/>
    </row>
    <row r="219" s="304" customFormat="1" ht="22.8" customHeight="1" spans="1:22">
      <c r="A219" s="314" t="s">
        <v>659</v>
      </c>
      <c r="B219" s="314" t="s">
        <v>583</v>
      </c>
      <c r="C219" s="314" t="s">
        <v>565</v>
      </c>
      <c r="D219" s="315" t="s">
        <v>661</v>
      </c>
      <c r="E219" s="325" t="s">
        <v>567</v>
      </c>
      <c r="F219" s="317">
        <v>886.1464</v>
      </c>
      <c r="G219" s="318">
        <v>886.1464</v>
      </c>
      <c r="H219" s="318">
        <v>395.7696</v>
      </c>
      <c r="I219" s="318">
        <v>334.65</v>
      </c>
      <c r="J219" s="318">
        <v>144.9908</v>
      </c>
      <c r="K219" s="318">
        <v>10.736</v>
      </c>
      <c r="L219" s="317"/>
      <c r="M219" s="318"/>
      <c r="N219" s="318"/>
      <c r="O219" s="318"/>
      <c r="P219" s="318"/>
      <c r="Q219" s="318"/>
      <c r="R219" s="318"/>
      <c r="S219" s="317"/>
      <c r="T219" s="318"/>
      <c r="U219" s="318"/>
      <c r="V219" s="318"/>
    </row>
    <row r="220" s="304" customFormat="1" ht="22.8" customHeight="1" spans="1:22">
      <c r="A220" s="321" t="s">
        <v>568</v>
      </c>
      <c r="B220" s="321"/>
      <c r="C220" s="321"/>
      <c r="D220" s="311" t="s">
        <v>568</v>
      </c>
      <c r="E220" s="311" t="s">
        <v>264</v>
      </c>
      <c r="F220" s="313">
        <v>133.433526</v>
      </c>
      <c r="G220" s="313"/>
      <c r="H220" s="313"/>
      <c r="I220" s="313"/>
      <c r="J220" s="313"/>
      <c r="K220" s="313"/>
      <c r="L220" s="313">
        <v>133.433526</v>
      </c>
      <c r="M220" s="313">
        <v>128.3479</v>
      </c>
      <c r="N220" s="313"/>
      <c r="O220" s="313"/>
      <c r="P220" s="313"/>
      <c r="Q220" s="313">
        <v>5.085626</v>
      </c>
      <c r="R220" s="313"/>
      <c r="S220" s="313"/>
      <c r="T220" s="313"/>
      <c r="U220" s="313"/>
      <c r="V220" s="313"/>
    </row>
    <row r="221" s="304" customFormat="1" ht="22.8" customHeight="1" spans="1:22">
      <c r="A221" s="321" t="s">
        <v>568</v>
      </c>
      <c r="B221" s="321" t="s">
        <v>569</v>
      </c>
      <c r="C221" s="321"/>
      <c r="D221" s="311" t="s">
        <v>570</v>
      </c>
      <c r="E221" s="311" t="s">
        <v>277</v>
      </c>
      <c r="F221" s="313">
        <v>128.3479</v>
      </c>
      <c r="G221" s="313"/>
      <c r="H221" s="313"/>
      <c r="I221" s="313"/>
      <c r="J221" s="313"/>
      <c r="K221" s="313"/>
      <c r="L221" s="313">
        <v>128.3479</v>
      </c>
      <c r="M221" s="313">
        <v>128.3479</v>
      </c>
      <c r="N221" s="313"/>
      <c r="O221" s="313"/>
      <c r="P221" s="313"/>
      <c r="Q221" s="313"/>
      <c r="R221" s="313"/>
      <c r="S221" s="313"/>
      <c r="T221" s="313"/>
      <c r="U221" s="313"/>
      <c r="V221" s="313"/>
    </row>
    <row r="222" s="304" customFormat="1" ht="22.8" customHeight="1" spans="1:22">
      <c r="A222" s="314" t="s">
        <v>568</v>
      </c>
      <c r="B222" s="314" t="s">
        <v>569</v>
      </c>
      <c r="C222" s="314" t="s">
        <v>569</v>
      </c>
      <c r="D222" s="315" t="s">
        <v>571</v>
      </c>
      <c r="E222" s="325" t="s">
        <v>572</v>
      </c>
      <c r="F222" s="317">
        <v>128.3479</v>
      </c>
      <c r="G222" s="318"/>
      <c r="H222" s="318"/>
      <c r="I222" s="318"/>
      <c r="J222" s="318"/>
      <c r="K222" s="318"/>
      <c r="L222" s="317">
        <v>128.3479</v>
      </c>
      <c r="M222" s="318">
        <v>128.3479</v>
      </c>
      <c r="N222" s="318"/>
      <c r="O222" s="318"/>
      <c r="P222" s="318"/>
      <c r="Q222" s="318"/>
      <c r="R222" s="318"/>
      <c r="S222" s="317"/>
      <c r="T222" s="318"/>
      <c r="U222" s="318"/>
      <c r="V222" s="318"/>
    </row>
    <row r="223" s="304" customFormat="1" ht="22.8" customHeight="1" spans="1:22">
      <c r="A223" s="321" t="s">
        <v>568</v>
      </c>
      <c r="B223" s="321" t="s">
        <v>573</v>
      </c>
      <c r="C223" s="321"/>
      <c r="D223" s="311" t="s">
        <v>574</v>
      </c>
      <c r="E223" s="311" t="s">
        <v>317</v>
      </c>
      <c r="F223" s="313">
        <v>5.085626</v>
      </c>
      <c r="G223" s="313"/>
      <c r="H223" s="313"/>
      <c r="I223" s="313"/>
      <c r="J223" s="313"/>
      <c r="K223" s="313"/>
      <c r="L223" s="313">
        <v>5.085626</v>
      </c>
      <c r="M223" s="313"/>
      <c r="N223" s="313"/>
      <c r="O223" s="313"/>
      <c r="P223" s="313"/>
      <c r="Q223" s="313">
        <v>5.085626</v>
      </c>
      <c r="R223" s="313"/>
      <c r="S223" s="313"/>
      <c r="T223" s="313"/>
      <c r="U223" s="313"/>
      <c r="V223" s="313"/>
    </row>
    <row r="224" s="304" customFormat="1" ht="22.8" customHeight="1" spans="1:22">
      <c r="A224" s="314" t="s">
        <v>568</v>
      </c>
      <c r="B224" s="314" t="s">
        <v>573</v>
      </c>
      <c r="C224" s="314" t="s">
        <v>573</v>
      </c>
      <c r="D224" s="315" t="s">
        <v>575</v>
      </c>
      <c r="E224" s="325" t="s">
        <v>576</v>
      </c>
      <c r="F224" s="317">
        <v>5.085626</v>
      </c>
      <c r="G224" s="318"/>
      <c r="H224" s="318"/>
      <c r="I224" s="318"/>
      <c r="J224" s="318"/>
      <c r="K224" s="318"/>
      <c r="L224" s="317">
        <v>5.085626</v>
      </c>
      <c r="M224" s="318"/>
      <c r="N224" s="318"/>
      <c r="O224" s="318"/>
      <c r="P224" s="318"/>
      <c r="Q224" s="318">
        <v>5.085626</v>
      </c>
      <c r="R224" s="318"/>
      <c r="S224" s="317"/>
      <c r="T224" s="318"/>
      <c r="U224" s="318"/>
      <c r="V224" s="318"/>
    </row>
    <row r="225" s="304" customFormat="1" ht="22.8" customHeight="1" spans="1:22">
      <c r="A225" s="321" t="s">
        <v>577</v>
      </c>
      <c r="B225" s="321"/>
      <c r="C225" s="321"/>
      <c r="D225" s="311" t="s">
        <v>577</v>
      </c>
      <c r="E225" s="311" t="s">
        <v>318</v>
      </c>
      <c r="F225" s="313">
        <v>69.7892</v>
      </c>
      <c r="G225" s="313"/>
      <c r="H225" s="313"/>
      <c r="I225" s="313"/>
      <c r="J225" s="313"/>
      <c r="K225" s="313"/>
      <c r="L225" s="313">
        <v>69.7892</v>
      </c>
      <c r="M225" s="313"/>
      <c r="N225" s="313"/>
      <c r="O225" s="313">
        <v>69.7892</v>
      </c>
      <c r="P225" s="313"/>
      <c r="Q225" s="313"/>
      <c r="R225" s="313"/>
      <c r="S225" s="313"/>
      <c r="T225" s="313"/>
      <c r="U225" s="313"/>
      <c r="V225" s="313"/>
    </row>
    <row r="226" s="304" customFormat="1" ht="22.8" customHeight="1" spans="1:22">
      <c r="A226" s="321" t="s">
        <v>577</v>
      </c>
      <c r="B226" s="321" t="s">
        <v>578</v>
      </c>
      <c r="C226" s="321"/>
      <c r="D226" s="311" t="s">
        <v>579</v>
      </c>
      <c r="E226" s="311" t="s">
        <v>344</v>
      </c>
      <c r="F226" s="313">
        <v>69.7892</v>
      </c>
      <c r="G226" s="313"/>
      <c r="H226" s="313"/>
      <c r="I226" s="313"/>
      <c r="J226" s="313"/>
      <c r="K226" s="313"/>
      <c r="L226" s="313">
        <v>69.7892</v>
      </c>
      <c r="M226" s="313"/>
      <c r="N226" s="313"/>
      <c r="O226" s="313">
        <v>69.7892</v>
      </c>
      <c r="P226" s="313"/>
      <c r="Q226" s="313"/>
      <c r="R226" s="313"/>
      <c r="S226" s="313"/>
      <c r="T226" s="313"/>
      <c r="U226" s="313"/>
      <c r="V226" s="313"/>
    </row>
    <row r="227" s="304" customFormat="1" ht="22.8" customHeight="1" spans="1:22">
      <c r="A227" s="314" t="s">
        <v>577</v>
      </c>
      <c r="B227" s="314" t="s">
        <v>578</v>
      </c>
      <c r="C227" s="314" t="s">
        <v>565</v>
      </c>
      <c r="D227" s="315" t="s">
        <v>580</v>
      </c>
      <c r="E227" s="325" t="s">
        <v>581</v>
      </c>
      <c r="F227" s="317">
        <v>69.7892</v>
      </c>
      <c r="G227" s="318"/>
      <c r="H227" s="318"/>
      <c r="I227" s="318"/>
      <c r="J227" s="318"/>
      <c r="K227" s="318"/>
      <c r="L227" s="317">
        <v>69.7892</v>
      </c>
      <c r="M227" s="318"/>
      <c r="N227" s="318"/>
      <c r="O227" s="318">
        <v>69.7892</v>
      </c>
      <c r="P227" s="318"/>
      <c r="Q227" s="318"/>
      <c r="R227" s="318"/>
      <c r="S227" s="317"/>
      <c r="T227" s="318"/>
      <c r="U227" s="318"/>
      <c r="V227" s="318"/>
    </row>
    <row r="228" s="304" customFormat="1" ht="22.8" customHeight="1" spans="1:22">
      <c r="A228" s="321" t="s">
        <v>582</v>
      </c>
      <c r="B228" s="321"/>
      <c r="C228" s="321"/>
      <c r="D228" s="311" t="s">
        <v>582</v>
      </c>
      <c r="E228" s="311" t="s">
        <v>454</v>
      </c>
      <c r="F228" s="313">
        <v>106.3376</v>
      </c>
      <c r="G228" s="313"/>
      <c r="H228" s="313"/>
      <c r="I228" s="313"/>
      <c r="J228" s="313"/>
      <c r="K228" s="313"/>
      <c r="L228" s="313"/>
      <c r="M228" s="313"/>
      <c r="N228" s="313"/>
      <c r="O228" s="313"/>
      <c r="P228" s="313"/>
      <c r="Q228" s="313"/>
      <c r="R228" s="313">
        <v>106.3376</v>
      </c>
      <c r="S228" s="313"/>
      <c r="T228" s="313"/>
      <c r="U228" s="313"/>
      <c r="V228" s="313"/>
    </row>
    <row r="229" s="304" customFormat="1" ht="22.8" customHeight="1" spans="1:22">
      <c r="A229" s="321" t="s">
        <v>582</v>
      </c>
      <c r="B229" s="321" t="s">
        <v>583</v>
      </c>
      <c r="C229" s="321"/>
      <c r="D229" s="311" t="s">
        <v>584</v>
      </c>
      <c r="E229" s="311" t="s">
        <v>460</v>
      </c>
      <c r="F229" s="313">
        <v>106.3376</v>
      </c>
      <c r="G229" s="313"/>
      <c r="H229" s="313"/>
      <c r="I229" s="313"/>
      <c r="J229" s="313"/>
      <c r="K229" s="313"/>
      <c r="L229" s="313"/>
      <c r="M229" s="313"/>
      <c r="N229" s="313"/>
      <c r="O229" s="313"/>
      <c r="P229" s="313"/>
      <c r="Q229" s="313"/>
      <c r="R229" s="313">
        <v>106.3376</v>
      </c>
      <c r="S229" s="313"/>
      <c r="T229" s="313"/>
      <c r="U229" s="313"/>
      <c r="V229" s="313"/>
    </row>
    <row r="230" s="304" customFormat="1" ht="22.8" customHeight="1" spans="1:22">
      <c r="A230" s="314" t="s">
        <v>582</v>
      </c>
      <c r="B230" s="314" t="s">
        <v>583</v>
      </c>
      <c r="C230" s="314" t="s">
        <v>565</v>
      </c>
      <c r="D230" s="315" t="s">
        <v>585</v>
      </c>
      <c r="E230" s="325" t="s">
        <v>586</v>
      </c>
      <c r="F230" s="317">
        <v>106.3376</v>
      </c>
      <c r="G230" s="318"/>
      <c r="H230" s="318"/>
      <c r="I230" s="318"/>
      <c r="J230" s="318"/>
      <c r="K230" s="318"/>
      <c r="L230" s="317"/>
      <c r="M230" s="318"/>
      <c r="N230" s="318"/>
      <c r="O230" s="318"/>
      <c r="P230" s="318"/>
      <c r="Q230" s="318"/>
      <c r="R230" s="318">
        <v>106.3376</v>
      </c>
      <c r="S230" s="317"/>
      <c r="T230" s="318"/>
      <c r="U230" s="318"/>
      <c r="V230" s="318"/>
    </row>
    <row r="231" s="304" customFormat="1" ht="22.8" customHeight="1" spans="1:22">
      <c r="A231" s="309"/>
      <c r="B231" s="309"/>
      <c r="C231" s="309"/>
      <c r="D231" s="311" t="s">
        <v>666</v>
      </c>
      <c r="E231" s="311" t="s">
        <v>667</v>
      </c>
      <c r="F231" s="310">
        <v>372.678092</v>
      </c>
      <c r="G231" s="310">
        <v>275.3092</v>
      </c>
      <c r="H231" s="310">
        <v>141.7392</v>
      </c>
      <c r="I231" s="310">
        <v>65.6796</v>
      </c>
      <c r="J231" s="310">
        <v>48.2272</v>
      </c>
      <c r="K231" s="310">
        <v>19.6632</v>
      </c>
      <c r="L231" s="310">
        <v>64.331792</v>
      </c>
      <c r="M231" s="310">
        <v>40.3804</v>
      </c>
      <c r="N231" s="310"/>
      <c r="O231" s="310">
        <v>21.9568</v>
      </c>
      <c r="P231" s="310"/>
      <c r="Q231" s="310">
        <v>1.994592</v>
      </c>
      <c r="R231" s="310">
        <v>33.0371</v>
      </c>
      <c r="S231" s="310"/>
      <c r="T231" s="310"/>
      <c r="U231" s="310"/>
      <c r="V231" s="310"/>
    </row>
    <row r="232" s="304" customFormat="1" ht="22.8" customHeight="1" spans="1:22">
      <c r="A232" s="309"/>
      <c r="B232" s="309"/>
      <c r="C232" s="309"/>
      <c r="D232" s="312" t="s">
        <v>668</v>
      </c>
      <c r="E232" s="312" t="s">
        <v>669</v>
      </c>
      <c r="F232" s="310">
        <v>372.678092</v>
      </c>
      <c r="G232" s="310">
        <v>275.3092</v>
      </c>
      <c r="H232" s="310">
        <v>141.7392</v>
      </c>
      <c r="I232" s="310">
        <v>65.6796</v>
      </c>
      <c r="J232" s="310">
        <v>48.2272</v>
      </c>
      <c r="K232" s="310">
        <v>19.6632</v>
      </c>
      <c r="L232" s="310">
        <v>64.331792</v>
      </c>
      <c r="M232" s="310">
        <v>40.3804</v>
      </c>
      <c r="N232" s="310"/>
      <c r="O232" s="310">
        <v>21.9568</v>
      </c>
      <c r="P232" s="310"/>
      <c r="Q232" s="310">
        <v>1.994592</v>
      </c>
      <c r="R232" s="310">
        <v>33.0371</v>
      </c>
      <c r="S232" s="310"/>
      <c r="T232" s="310"/>
      <c r="U232" s="310"/>
      <c r="V232" s="310"/>
    </row>
    <row r="233" s="304" customFormat="1" ht="22.8" customHeight="1" spans="1:22">
      <c r="A233" s="321" t="s">
        <v>562</v>
      </c>
      <c r="B233" s="321"/>
      <c r="C233" s="321"/>
      <c r="D233" s="311" t="s">
        <v>562</v>
      </c>
      <c r="E233" s="311" t="s">
        <v>143</v>
      </c>
      <c r="F233" s="313">
        <v>275.3092</v>
      </c>
      <c r="G233" s="313">
        <v>275.3092</v>
      </c>
      <c r="H233" s="313">
        <v>141.7392</v>
      </c>
      <c r="I233" s="313">
        <v>65.6796</v>
      </c>
      <c r="J233" s="313">
        <v>48.2272</v>
      </c>
      <c r="K233" s="313">
        <v>19.6632</v>
      </c>
      <c r="L233" s="313"/>
      <c r="M233" s="313"/>
      <c r="N233" s="313"/>
      <c r="O233" s="313"/>
      <c r="P233" s="313"/>
      <c r="Q233" s="313"/>
      <c r="R233" s="313"/>
      <c r="S233" s="313"/>
      <c r="T233" s="313"/>
      <c r="U233" s="313"/>
      <c r="V233" s="313"/>
    </row>
    <row r="234" s="304" customFormat="1" ht="22.8" customHeight="1" spans="1:22">
      <c r="A234" s="321" t="s">
        <v>562</v>
      </c>
      <c r="B234" s="321" t="s">
        <v>670</v>
      </c>
      <c r="C234" s="321"/>
      <c r="D234" s="311" t="s">
        <v>671</v>
      </c>
      <c r="E234" s="311" t="s">
        <v>190</v>
      </c>
      <c r="F234" s="313">
        <v>275.3092</v>
      </c>
      <c r="G234" s="313">
        <v>275.3092</v>
      </c>
      <c r="H234" s="313">
        <v>141.7392</v>
      </c>
      <c r="I234" s="313">
        <v>65.6796</v>
      </c>
      <c r="J234" s="313">
        <v>48.2272</v>
      </c>
      <c r="K234" s="313">
        <v>19.6632</v>
      </c>
      <c r="L234" s="313"/>
      <c r="M234" s="313"/>
      <c r="N234" s="313"/>
      <c r="O234" s="313"/>
      <c r="P234" s="313"/>
      <c r="Q234" s="313"/>
      <c r="R234" s="313"/>
      <c r="S234" s="313"/>
      <c r="T234" s="313"/>
      <c r="U234" s="313"/>
      <c r="V234" s="313"/>
    </row>
    <row r="235" s="304" customFormat="1" ht="22.8" customHeight="1" spans="1:22">
      <c r="A235" s="314" t="s">
        <v>562</v>
      </c>
      <c r="B235" s="314" t="s">
        <v>670</v>
      </c>
      <c r="C235" s="314" t="s">
        <v>565</v>
      </c>
      <c r="D235" s="315" t="s">
        <v>672</v>
      </c>
      <c r="E235" s="325" t="s">
        <v>567</v>
      </c>
      <c r="F235" s="317">
        <v>275.3092</v>
      </c>
      <c r="G235" s="318">
        <v>275.3092</v>
      </c>
      <c r="H235" s="318">
        <v>141.7392</v>
      </c>
      <c r="I235" s="318">
        <v>65.6796</v>
      </c>
      <c r="J235" s="318">
        <v>48.2272</v>
      </c>
      <c r="K235" s="318">
        <v>19.6632</v>
      </c>
      <c r="L235" s="317"/>
      <c r="M235" s="318"/>
      <c r="N235" s="318"/>
      <c r="O235" s="318"/>
      <c r="P235" s="318"/>
      <c r="Q235" s="318"/>
      <c r="R235" s="318"/>
      <c r="S235" s="317"/>
      <c r="T235" s="318"/>
      <c r="U235" s="318"/>
      <c r="V235" s="318"/>
    </row>
    <row r="236" s="304" customFormat="1" ht="22.8" customHeight="1" spans="1:22">
      <c r="A236" s="321" t="s">
        <v>568</v>
      </c>
      <c r="B236" s="321"/>
      <c r="C236" s="321"/>
      <c r="D236" s="311" t="s">
        <v>568</v>
      </c>
      <c r="E236" s="311" t="s">
        <v>264</v>
      </c>
      <c r="F236" s="313">
        <v>42.374992</v>
      </c>
      <c r="G236" s="313"/>
      <c r="H236" s="313"/>
      <c r="I236" s="313"/>
      <c r="J236" s="313"/>
      <c r="K236" s="313"/>
      <c r="L236" s="313">
        <v>42.374992</v>
      </c>
      <c r="M236" s="313">
        <v>40.3804</v>
      </c>
      <c r="N236" s="313"/>
      <c r="O236" s="313"/>
      <c r="P236" s="313"/>
      <c r="Q236" s="313">
        <v>1.994592</v>
      </c>
      <c r="R236" s="313"/>
      <c r="S236" s="313"/>
      <c r="T236" s="313"/>
      <c r="U236" s="313"/>
      <c r="V236" s="313"/>
    </row>
    <row r="237" s="304" customFormat="1" ht="22.8" customHeight="1" spans="1:22">
      <c r="A237" s="321" t="s">
        <v>568</v>
      </c>
      <c r="B237" s="321" t="s">
        <v>569</v>
      </c>
      <c r="C237" s="321"/>
      <c r="D237" s="311" t="s">
        <v>570</v>
      </c>
      <c r="E237" s="311" t="s">
        <v>277</v>
      </c>
      <c r="F237" s="313">
        <v>40.3804</v>
      </c>
      <c r="G237" s="313"/>
      <c r="H237" s="313"/>
      <c r="I237" s="313"/>
      <c r="J237" s="313"/>
      <c r="K237" s="313"/>
      <c r="L237" s="313">
        <v>40.3804</v>
      </c>
      <c r="M237" s="313">
        <v>40.3804</v>
      </c>
      <c r="N237" s="313"/>
      <c r="O237" s="313"/>
      <c r="P237" s="313"/>
      <c r="Q237" s="313"/>
      <c r="R237" s="313"/>
      <c r="S237" s="313"/>
      <c r="T237" s="313"/>
      <c r="U237" s="313"/>
      <c r="V237" s="313"/>
    </row>
    <row r="238" s="304" customFormat="1" ht="22.8" customHeight="1" spans="1:22">
      <c r="A238" s="314" t="s">
        <v>568</v>
      </c>
      <c r="B238" s="314" t="s">
        <v>569</v>
      </c>
      <c r="C238" s="314" t="s">
        <v>569</v>
      </c>
      <c r="D238" s="315" t="s">
        <v>571</v>
      </c>
      <c r="E238" s="325" t="s">
        <v>572</v>
      </c>
      <c r="F238" s="317">
        <v>40.3804</v>
      </c>
      <c r="G238" s="318"/>
      <c r="H238" s="318"/>
      <c r="I238" s="318"/>
      <c r="J238" s="318"/>
      <c r="K238" s="318"/>
      <c r="L238" s="317">
        <v>40.3804</v>
      </c>
      <c r="M238" s="318">
        <v>40.3804</v>
      </c>
      <c r="N238" s="318"/>
      <c r="O238" s="318"/>
      <c r="P238" s="318"/>
      <c r="Q238" s="318"/>
      <c r="R238" s="318"/>
      <c r="S238" s="317"/>
      <c r="T238" s="318"/>
      <c r="U238" s="318"/>
      <c r="V238" s="318"/>
    </row>
    <row r="239" s="304" customFormat="1" ht="22.8" customHeight="1" spans="1:22">
      <c r="A239" s="321" t="s">
        <v>568</v>
      </c>
      <c r="B239" s="321" t="s">
        <v>573</v>
      </c>
      <c r="C239" s="321"/>
      <c r="D239" s="311" t="s">
        <v>574</v>
      </c>
      <c r="E239" s="311" t="s">
        <v>317</v>
      </c>
      <c r="F239" s="313">
        <v>1.994592</v>
      </c>
      <c r="G239" s="313"/>
      <c r="H239" s="313"/>
      <c r="I239" s="313"/>
      <c r="J239" s="313"/>
      <c r="K239" s="313"/>
      <c r="L239" s="313">
        <v>1.994592</v>
      </c>
      <c r="M239" s="313"/>
      <c r="N239" s="313"/>
      <c r="O239" s="313"/>
      <c r="P239" s="313"/>
      <c r="Q239" s="313">
        <v>1.994592</v>
      </c>
      <c r="R239" s="313"/>
      <c r="S239" s="313"/>
      <c r="T239" s="313"/>
      <c r="U239" s="313"/>
      <c r="V239" s="313"/>
    </row>
    <row r="240" s="304" customFormat="1" ht="22.8" customHeight="1" spans="1:22">
      <c r="A240" s="314" t="s">
        <v>568</v>
      </c>
      <c r="B240" s="314" t="s">
        <v>573</v>
      </c>
      <c r="C240" s="314" t="s">
        <v>573</v>
      </c>
      <c r="D240" s="315" t="s">
        <v>575</v>
      </c>
      <c r="E240" s="325" t="s">
        <v>576</v>
      </c>
      <c r="F240" s="317">
        <v>1.994592</v>
      </c>
      <c r="G240" s="318"/>
      <c r="H240" s="318"/>
      <c r="I240" s="318"/>
      <c r="J240" s="318"/>
      <c r="K240" s="318"/>
      <c r="L240" s="317">
        <v>1.994592</v>
      </c>
      <c r="M240" s="318"/>
      <c r="N240" s="318"/>
      <c r="O240" s="318"/>
      <c r="P240" s="318"/>
      <c r="Q240" s="318">
        <v>1.994592</v>
      </c>
      <c r="R240" s="318"/>
      <c r="S240" s="317"/>
      <c r="T240" s="318"/>
      <c r="U240" s="318"/>
      <c r="V240" s="318"/>
    </row>
    <row r="241" s="304" customFormat="1" ht="22.8" customHeight="1" spans="1:22">
      <c r="A241" s="321" t="s">
        <v>577</v>
      </c>
      <c r="B241" s="321"/>
      <c r="C241" s="321"/>
      <c r="D241" s="311" t="s">
        <v>577</v>
      </c>
      <c r="E241" s="311" t="s">
        <v>318</v>
      </c>
      <c r="F241" s="313">
        <v>21.9568</v>
      </c>
      <c r="G241" s="313"/>
      <c r="H241" s="313"/>
      <c r="I241" s="313"/>
      <c r="J241" s="313"/>
      <c r="K241" s="313"/>
      <c r="L241" s="313">
        <v>21.9568</v>
      </c>
      <c r="M241" s="313"/>
      <c r="N241" s="313"/>
      <c r="O241" s="313">
        <v>21.9568</v>
      </c>
      <c r="P241" s="313"/>
      <c r="Q241" s="313"/>
      <c r="R241" s="313"/>
      <c r="S241" s="313"/>
      <c r="T241" s="313"/>
      <c r="U241" s="313"/>
      <c r="V241" s="313"/>
    </row>
    <row r="242" s="304" customFormat="1" ht="22.8" customHeight="1" spans="1:22">
      <c r="A242" s="321" t="s">
        <v>577</v>
      </c>
      <c r="B242" s="321" t="s">
        <v>578</v>
      </c>
      <c r="C242" s="321"/>
      <c r="D242" s="311" t="s">
        <v>579</v>
      </c>
      <c r="E242" s="311" t="s">
        <v>344</v>
      </c>
      <c r="F242" s="313">
        <v>21.9568</v>
      </c>
      <c r="G242" s="313"/>
      <c r="H242" s="313"/>
      <c r="I242" s="313"/>
      <c r="J242" s="313"/>
      <c r="K242" s="313"/>
      <c r="L242" s="313">
        <v>21.9568</v>
      </c>
      <c r="M242" s="313"/>
      <c r="N242" s="313"/>
      <c r="O242" s="313">
        <v>21.9568</v>
      </c>
      <c r="P242" s="313"/>
      <c r="Q242" s="313"/>
      <c r="R242" s="313"/>
      <c r="S242" s="313"/>
      <c r="T242" s="313"/>
      <c r="U242" s="313"/>
      <c r="V242" s="313"/>
    </row>
    <row r="243" s="304" customFormat="1" ht="22.8" customHeight="1" spans="1:22">
      <c r="A243" s="314" t="s">
        <v>577</v>
      </c>
      <c r="B243" s="314" t="s">
        <v>578</v>
      </c>
      <c r="C243" s="314" t="s">
        <v>565</v>
      </c>
      <c r="D243" s="315" t="s">
        <v>580</v>
      </c>
      <c r="E243" s="325" t="s">
        <v>581</v>
      </c>
      <c r="F243" s="317">
        <v>21.9568</v>
      </c>
      <c r="G243" s="318"/>
      <c r="H243" s="318"/>
      <c r="I243" s="318"/>
      <c r="J243" s="318"/>
      <c r="K243" s="318"/>
      <c r="L243" s="317">
        <v>21.9568</v>
      </c>
      <c r="M243" s="318"/>
      <c r="N243" s="318"/>
      <c r="O243" s="318">
        <v>21.9568</v>
      </c>
      <c r="P243" s="318"/>
      <c r="Q243" s="318"/>
      <c r="R243" s="318"/>
      <c r="S243" s="317"/>
      <c r="T243" s="318"/>
      <c r="U243" s="318"/>
      <c r="V243" s="318"/>
    </row>
    <row r="244" s="304" customFormat="1" ht="22.8" customHeight="1" spans="1:22">
      <c r="A244" s="321" t="s">
        <v>582</v>
      </c>
      <c r="B244" s="321"/>
      <c r="C244" s="321"/>
      <c r="D244" s="311" t="s">
        <v>582</v>
      </c>
      <c r="E244" s="311" t="s">
        <v>454</v>
      </c>
      <c r="F244" s="313">
        <v>33.0371</v>
      </c>
      <c r="G244" s="313"/>
      <c r="H244" s="313"/>
      <c r="I244" s="313"/>
      <c r="J244" s="313"/>
      <c r="K244" s="313"/>
      <c r="L244" s="313"/>
      <c r="M244" s="313"/>
      <c r="N244" s="313"/>
      <c r="O244" s="313"/>
      <c r="P244" s="313"/>
      <c r="Q244" s="313"/>
      <c r="R244" s="313">
        <v>33.0371</v>
      </c>
      <c r="S244" s="313"/>
      <c r="T244" s="313"/>
      <c r="U244" s="313"/>
      <c r="V244" s="313"/>
    </row>
    <row r="245" s="304" customFormat="1" ht="22.8" customHeight="1" spans="1:22">
      <c r="A245" s="321" t="s">
        <v>582</v>
      </c>
      <c r="B245" s="321" t="s">
        <v>583</v>
      </c>
      <c r="C245" s="321"/>
      <c r="D245" s="311" t="s">
        <v>584</v>
      </c>
      <c r="E245" s="311" t="s">
        <v>460</v>
      </c>
      <c r="F245" s="313">
        <v>33.0371</v>
      </c>
      <c r="G245" s="313"/>
      <c r="H245" s="313"/>
      <c r="I245" s="313"/>
      <c r="J245" s="313"/>
      <c r="K245" s="313"/>
      <c r="L245" s="313"/>
      <c r="M245" s="313"/>
      <c r="N245" s="313"/>
      <c r="O245" s="313"/>
      <c r="P245" s="313"/>
      <c r="Q245" s="313"/>
      <c r="R245" s="313">
        <v>33.0371</v>
      </c>
      <c r="S245" s="313"/>
      <c r="T245" s="313"/>
      <c r="U245" s="313"/>
      <c r="V245" s="313"/>
    </row>
    <row r="246" s="304" customFormat="1" ht="22.8" customHeight="1" spans="1:22">
      <c r="A246" s="314" t="s">
        <v>582</v>
      </c>
      <c r="B246" s="314" t="s">
        <v>583</v>
      </c>
      <c r="C246" s="314" t="s">
        <v>565</v>
      </c>
      <c r="D246" s="315" t="s">
        <v>585</v>
      </c>
      <c r="E246" s="325" t="s">
        <v>586</v>
      </c>
      <c r="F246" s="317">
        <v>33.0371</v>
      </c>
      <c r="G246" s="318"/>
      <c r="H246" s="318"/>
      <c r="I246" s="318"/>
      <c r="J246" s="318"/>
      <c r="K246" s="318"/>
      <c r="L246" s="317"/>
      <c r="M246" s="318"/>
      <c r="N246" s="318"/>
      <c r="O246" s="318"/>
      <c r="P246" s="318"/>
      <c r="Q246" s="318"/>
      <c r="R246" s="318">
        <v>33.0371</v>
      </c>
      <c r="S246" s="317"/>
      <c r="T246" s="318"/>
      <c r="U246" s="318"/>
      <c r="V246" s="318"/>
    </row>
    <row r="247" s="304" customFormat="1" ht="22.8" customHeight="1" spans="1:22">
      <c r="A247" s="309"/>
      <c r="B247" s="309"/>
      <c r="C247" s="309"/>
      <c r="D247" s="311" t="s">
        <v>673</v>
      </c>
      <c r="E247" s="311" t="s">
        <v>674</v>
      </c>
      <c r="F247" s="310">
        <v>216.53861</v>
      </c>
      <c r="G247" s="310">
        <v>157.27</v>
      </c>
      <c r="H247" s="310">
        <v>88.9716</v>
      </c>
      <c r="I247" s="310"/>
      <c r="J247" s="310">
        <v>25.9788</v>
      </c>
      <c r="K247" s="310">
        <v>42.3196</v>
      </c>
      <c r="L247" s="310">
        <v>40.39621</v>
      </c>
      <c r="M247" s="310">
        <v>24.8592</v>
      </c>
      <c r="N247" s="310"/>
      <c r="O247" s="310">
        <v>13.5172</v>
      </c>
      <c r="P247" s="310"/>
      <c r="Q247" s="310">
        <v>2.01981</v>
      </c>
      <c r="R247" s="310">
        <v>18.8724</v>
      </c>
      <c r="S247" s="310"/>
      <c r="T247" s="310"/>
      <c r="U247" s="310"/>
      <c r="V247" s="310"/>
    </row>
    <row r="248" s="304" customFormat="1" ht="22.8" customHeight="1" spans="1:22">
      <c r="A248" s="309"/>
      <c r="B248" s="309"/>
      <c r="C248" s="309"/>
      <c r="D248" s="312" t="s">
        <v>675</v>
      </c>
      <c r="E248" s="312" t="s">
        <v>676</v>
      </c>
      <c r="F248" s="310">
        <v>216.53861</v>
      </c>
      <c r="G248" s="310">
        <v>157.27</v>
      </c>
      <c r="H248" s="310">
        <v>88.9716</v>
      </c>
      <c r="I248" s="310"/>
      <c r="J248" s="310">
        <v>25.9788</v>
      </c>
      <c r="K248" s="310">
        <v>42.3196</v>
      </c>
      <c r="L248" s="310">
        <v>40.39621</v>
      </c>
      <c r="M248" s="310">
        <v>24.8592</v>
      </c>
      <c r="N248" s="310"/>
      <c r="O248" s="310">
        <v>13.5172</v>
      </c>
      <c r="P248" s="310"/>
      <c r="Q248" s="310">
        <v>2.01981</v>
      </c>
      <c r="R248" s="310">
        <v>18.8724</v>
      </c>
      <c r="S248" s="310"/>
      <c r="T248" s="310"/>
      <c r="U248" s="310"/>
      <c r="V248" s="310"/>
    </row>
    <row r="249" s="304" customFormat="1" ht="22.8" customHeight="1" spans="1:22">
      <c r="A249" s="321" t="s">
        <v>562</v>
      </c>
      <c r="B249" s="321"/>
      <c r="C249" s="321"/>
      <c r="D249" s="311" t="s">
        <v>562</v>
      </c>
      <c r="E249" s="311" t="s">
        <v>143</v>
      </c>
      <c r="F249" s="313">
        <v>157.27</v>
      </c>
      <c r="G249" s="313">
        <v>157.27</v>
      </c>
      <c r="H249" s="313">
        <v>88.9716</v>
      </c>
      <c r="I249" s="313"/>
      <c r="J249" s="313">
        <v>25.9788</v>
      </c>
      <c r="K249" s="313">
        <v>42.3196</v>
      </c>
      <c r="L249" s="313"/>
      <c r="M249" s="313"/>
      <c r="N249" s="313"/>
      <c r="O249" s="313"/>
      <c r="P249" s="313"/>
      <c r="Q249" s="313"/>
      <c r="R249" s="313"/>
      <c r="S249" s="313"/>
      <c r="T249" s="313"/>
      <c r="U249" s="313"/>
      <c r="V249" s="313"/>
    </row>
    <row r="250" s="304" customFormat="1" ht="22.8" customHeight="1" spans="1:22">
      <c r="A250" s="321" t="s">
        <v>562</v>
      </c>
      <c r="B250" s="321" t="s">
        <v>670</v>
      </c>
      <c r="C250" s="321"/>
      <c r="D250" s="311" t="s">
        <v>671</v>
      </c>
      <c r="E250" s="311" t="s">
        <v>190</v>
      </c>
      <c r="F250" s="313">
        <v>157.27</v>
      </c>
      <c r="G250" s="313">
        <v>157.27</v>
      </c>
      <c r="H250" s="313">
        <v>88.9716</v>
      </c>
      <c r="I250" s="313"/>
      <c r="J250" s="313">
        <v>25.9788</v>
      </c>
      <c r="K250" s="313">
        <v>42.3196</v>
      </c>
      <c r="L250" s="313"/>
      <c r="M250" s="313"/>
      <c r="N250" s="313"/>
      <c r="O250" s="313"/>
      <c r="P250" s="313"/>
      <c r="Q250" s="313"/>
      <c r="R250" s="313"/>
      <c r="S250" s="313"/>
      <c r="T250" s="313"/>
      <c r="U250" s="313"/>
      <c r="V250" s="313"/>
    </row>
    <row r="251" s="304" customFormat="1" ht="22.8" customHeight="1" spans="1:22">
      <c r="A251" s="314" t="s">
        <v>562</v>
      </c>
      <c r="B251" s="314" t="s">
        <v>670</v>
      </c>
      <c r="C251" s="314" t="s">
        <v>565</v>
      </c>
      <c r="D251" s="315" t="s">
        <v>672</v>
      </c>
      <c r="E251" s="325" t="s">
        <v>567</v>
      </c>
      <c r="F251" s="317">
        <v>157.27</v>
      </c>
      <c r="G251" s="318">
        <v>157.27</v>
      </c>
      <c r="H251" s="318">
        <v>88.9716</v>
      </c>
      <c r="I251" s="318"/>
      <c r="J251" s="318">
        <v>25.9788</v>
      </c>
      <c r="K251" s="318">
        <v>42.3196</v>
      </c>
      <c r="L251" s="317"/>
      <c r="M251" s="318"/>
      <c r="N251" s="318"/>
      <c r="O251" s="318"/>
      <c r="P251" s="318"/>
      <c r="Q251" s="318"/>
      <c r="R251" s="318"/>
      <c r="S251" s="317"/>
      <c r="T251" s="318"/>
      <c r="U251" s="318"/>
      <c r="V251" s="318"/>
    </row>
    <row r="252" s="304" customFormat="1" ht="22.8" customHeight="1" spans="1:22">
      <c r="A252" s="321" t="s">
        <v>568</v>
      </c>
      <c r="B252" s="321"/>
      <c r="C252" s="321"/>
      <c r="D252" s="311" t="s">
        <v>568</v>
      </c>
      <c r="E252" s="311" t="s">
        <v>264</v>
      </c>
      <c r="F252" s="313">
        <v>26.87901</v>
      </c>
      <c r="G252" s="313"/>
      <c r="H252" s="313"/>
      <c r="I252" s="313"/>
      <c r="J252" s="313"/>
      <c r="K252" s="313"/>
      <c r="L252" s="313">
        <v>26.87901</v>
      </c>
      <c r="M252" s="313">
        <v>24.8592</v>
      </c>
      <c r="N252" s="313"/>
      <c r="O252" s="313"/>
      <c r="P252" s="313"/>
      <c r="Q252" s="313">
        <v>2.01981</v>
      </c>
      <c r="R252" s="313"/>
      <c r="S252" s="313"/>
      <c r="T252" s="313"/>
      <c r="U252" s="313"/>
      <c r="V252" s="313"/>
    </row>
    <row r="253" s="304" customFormat="1" ht="22.8" customHeight="1" spans="1:22">
      <c r="A253" s="321" t="s">
        <v>568</v>
      </c>
      <c r="B253" s="321" t="s">
        <v>569</v>
      </c>
      <c r="C253" s="321"/>
      <c r="D253" s="311" t="s">
        <v>570</v>
      </c>
      <c r="E253" s="311" t="s">
        <v>277</v>
      </c>
      <c r="F253" s="313">
        <v>24.8592</v>
      </c>
      <c r="G253" s="313"/>
      <c r="H253" s="313"/>
      <c r="I253" s="313"/>
      <c r="J253" s="313"/>
      <c r="K253" s="313"/>
      <c r="L253" s="313">
        <v>24.8592</v>
      </c>
      <c r="M253" s="313">
        <v>24.8592</v>
      </c>
      <c r="N253" s="313"/>
      <c r="O253" s="313"/>
      <c r="P253" s="313"/>
      <c r="Q253" s="313"/>
      <c r="R253" s="313"/>
      <c r="S253" s="313"/>
      <c r="T253" s="313"/>
      <c r="U253" s="313"/>
      <c r="V253" s="313"/>
    </row>
    <row r="254" s="304" customFormat="1" ht="22.8" customHeight="1" spans="1:22">
      <c r="A254" s="314" t="s">
        <v>568</v>
      </c>
      <c r="B254" s="314" t="s">
        <v>569</v>
      </c>
      <c r="C254" s="314" t="s">
        <v>569</v>
      </c>
      <c r="D254" s="315" t="s">
        <v>571</v>
      </c>
      <c r="E254" s="325" t="s">
        <v>572</v>
      </c>
      <c r="F254" s="317">
        <v>24.8592</v>
      </c>
      <c r="G254" s="318"/>
      <c r="H254" s="318"/>
      <c r="I254" s="318"/>
      <c r="J254" s="318"/>
      <c r="K254" s="318"/>
      <c r="L254" s="317">
        <v>24.8592</v>
      </c>
      <c r="M254" s="318">
        <v>24.8592</v>
      </c>
      <c r="N254" s="318"/>
      <c r="O254" s="318"/>
      <c r="P254" s="318"/>
      <c r="Q254" s="318"/>
      <c r="R254" s="318"/>
      <c r="S254" s="317"/>
      <c r="T254" s="318"/>
      <c r="U254" s="318"/>
      <c r="V254" s="318"/>
    </row>
    <row r="255" s="304" customFormat="1" ht="22.8" customHeight="1" spans="1:22">
      <c r="A255" s="321" t="s">
        <v>568</v>
      </c>
      <c r="B255" s="321" t="s">
        <v>573</v>
      </c>
      <c r="C255" s="321"/>
      <c r="D255" s="311" t="s">
        <v>574</v>
      </c>
      <c r="E255" s="311" t="s">
        <v>317</v>
      </c>
      <c r="F255" s="313">
        <v>2.01981</v>
      </c>
      <c r="G255" s="313"/>
      <c r="H255" s="313"/>
      <c r="I255" s="313"/>
      <c r="J255" s="313"/>
      <c r="K255" s="313"/>
      <c r="L255" s="313">
        <v>2.01981</v>
      </c>
      <c r="M255" s="313"/>
      <c r="N255" s="313"/>
      <c r="O255" s="313"/>
      <c r="P255" s="313"/>
      <c r="Q255" s="313">
        <v>2.01981</v>
      </c>
      <c r="R255" s="313"/>
      <c r="S255" s="313"/>
      <c r="T255" s="313"/>
      <c r="U255" s="313"/>
      <c r="V255" s="313"/>
    </row>
    <row r="256" s="304" customFormat="1" ht="22.8" customHeight="1" spans="1:22">
      <c r="A256" s="314" t="s">
        <v>568</v>
      </c>
      <c r="B256" s="314" t="s">
        <v>573</v>
      </c>
      <c r="C256" s="314" t="s">
        <v>573</v>
      </c>
      <c r="D256" s="315" t="s">
        <v>575</v>
      </c>
      <c r="E256" s="325" t="s">
        <v>576</v>
      </c>
      <c r="F256" s="317">
        <v>2.01981</v>
      </c>
      <c r="G256" s="318"/>
      <c r="H256" s="318"/>
      <c r="I256" s="318"/>
      <c r="J256" s="318"/>
      <c r="K256" s="318"/>
      <c r="L256" s="317">
        <v>2.01981</v>
      </c>
      <c r="M256" s="318"/>
      <c r="N256" s="318"/>
      <c r="O256" s="318"/>
      <c r="P256" s="318"/>
      <c r="Q256" s="318">
        <v>2.01981</v>
      </c>
      <c r="R256" s="318"/>
      <c r="S256" s="317"/>
      <c r="T256" s="318"/>
      <c r="U256" s="318"/>
      <c r="V256" s="318"/>
    </row>
    <row r="257" s="304" customFormat="1" ht="22.8" customHeight="1" spans="1:22">
      <c r="A257" s="321" t="s">
        <v>577</v>
      </c>
      <c r="B257" s="321"/>
      <c r="C257" s="321"/>
      <c r="D257" s="311" t="s">
        <v>577</v>
      </c>
      <c r="E257" s="311" t="s">
        <v>318</v>
      </c>
      <c r="F257" s="313">
        <v>13.5172</v>
      </c>
      <c r="G257" s="313"/>
      <c r="H257" s="313"/>
      <c r="I257" s="313"/>
      <c r="J257" s="313"/>
      <c r="K257" s="313"/>
      <c r="L257" s="313">
        <v>13.5172</v>
      </c>
      <c r="M257" s="313"/>
      <c r="N257" s="313"/>
      <c r="O257" s="313">
        <v>13.5172</v>
      </c>
      <c r="P257" s="313"/>
      <c r="Q257" s="313"/>
      <c r="R257" s="313"/>
      <c r="S257" s="313"/>
      <c r="T257" s="313"/>
      <c r="U257" s="313"/>
      <c r="V257" s="313"/>
    </row>
    <row r="258" s="304" customFormat="1" ht="22.8" customHeight="1" spans="1:22">
      <c r="A258" s="321" t="s">
        <v>577</v>
      </c>
      <c r="B258" s="321" t="s">
        <v>578</v>
      </c>
      <c r="C258" s="321"/>
      <c r="D258" s="311" t="s">
        <v>579</v>
      </c>
      <c r="E258" s="311" t="s">
        <v>344</v>
      </c>
      <c r="F258" s="313">
        <v>13.5172</v>
      </c>
      <c r="G258" s="313"/>
      <c r="H258" s="313"/>
      <c r="I258" s="313"/>
      <c r="J258" s="313"/>
      <c r="K258" s="313"/>
      <c r="L258" s="313">
        <v>13.5172</v>
      </c>
      <c r="M258" s="313"/>
      <c r="N258" s="313"/>
      <c r="O258" s="313">
        <v>13.5172</v>
      </c>
      <c r="P258" s="313"/>
      <c r="Q258" s="313"/>
      <c r="R258" s="313"/>
      <c r="S258" s="313"/>
      <c r="T258" s="313"/>
      <c r="U258" s="313"/>
      <c r="V258" s="313"/>
    </row>
    <row r="259" s="304" customFormat="1" ht="22.8" customHeight="1" spans="1:22">
      <c r="A259" s="314" t="s">
        <v>577</v>
      </c>
      <c r="B259" s="314" t="s">
        <v>578</v>
      </c>
      <c r="C259" s="314" t="s">
        <v>583</v>
      </c>
      <c r="D259" s="315" t="s">
        <v>677</v>
      </c>
      <c r="E259" s="325" t="s">
        <v>678</v>
      </c>
      <c r="F259" s="317">
        <v>13.5172</v>
      </c>
      <c r="G259" s="318"/>
      <c r="H259" s="318"/>
      <c r="I259" s="318"/>
      <c r="J259" s="318"/>
      <c r="K259" s="318"/>
      <c r="L259" s="317">
        <v>13.5172</v>
      </c>
      <c r="M259" s="318"/>
      <c r="N259" s="318"/>
      <c r="O259" s="318">
        <v>13.5172</v>
      </c>
      <c r="P259" s="318"/>
      <c r="Q259" s="318"/>
      <c r="R259" s="318"/>
      <c r="S259" s="317"/>
      <c r="T259" s="318"/>
      <c r="U259" s="318"/>
      <c r="V259" s="318"/>
    </row>
    <row r="260" s="304" customFormat="1" ht="22.8" customHeight="1" spans="1:22">
      <c r="A260" s="321" t="s">
        <v>582</v>
      </c>
      <c r="B260" s="321"/>
      <c r="C260" s="321"/>
      <c r="D260" s="311" t="s">
        <v>582</v>
      </c>
      <c r="E260" s="311" t="s">
        <v>454</v>
      </c>
      <c r="F260" s="313">
        <v>18.8724</v>
      </c>
      <c r="G260" s="313"/>
      <c r="H260" s="313"/>
      <c r="I260" s="313"/>
      <c r="J260" s="313"/>
      <c r="K260" s="313"/>
      <c r="L260" s="313"/>
      <c r="M260" s="313"/>
      <c r="N260" s="313"/>
      <c r="O260" s="313"/>
      <c r="P260" s="313"/>
      <c r="Q260" s="313"/>
      <c r="R260" s="313">
        <v>18.8724</v>
      </c>
      <c r="S260" s="313"/>
      <c r="T260" s="313"/>
      <c r="U260" s="313"/>
      <c r="V260" s="313"/>
    </row>
    <row r="261" s="304" customFormat="1" ht="22.8" customHeight="1" spans="1:22">
      <c r="A261" s="321" t="s">
        <v>582</v>
      </c>
      <c r="B261" s="321" t="s">
        <v>583</v>
      </c>
      <c r="C261" s="321"/>
      <c r="D261" s="311" t="s">
        <v>584</v>
      </c>
      <c r="E261" s="311" t="s">
        <v>460</v>
      </c>
      <c r="F261" s="313">
        <v>18.8724</v>
      </c>
      <c r="G261" s="313"/>
      <c r="H261" s="313"/>
      <c r="I261" s="313"/>
      <c r="J261" s="313"/>
      <c r="K261" s="313"/>
      <c r="L261" s="313"/>
      <c r="M261" s="313"/>
      <c r="N261" s="313"/>
      <c r="O261" s="313"/>
      <c r="P261" s="313"/>
      <c r="Q261" s="313"/>
      <c r="R261" s="313">
        <v>18.8724</v>
      </c>
      <c r="S261" s="313"/>
      <c r="T261" s="313"/>
      <c r="U261" s="313"/>
      <c r="V261" s="313"/>
    </row>
    <row r="262" s="304" customFormat="1" ht="22.8" customHeight="1" spans="1:22">
      <c r="A262" s="314" t="s">
        <v>582</v>
      </c>
      <c r="B262" s="314" t="s">
        <v>583</v>
      </c>
      <c r="C262" s="314" t="s">
        <v>565</v>
      </c>
      <c r="D262" s="315" t="s">
        <v>585</v>
      </c>
      <c r="E262" s="325" t="s">
        <v>586</v>
      </c>
      <c r="F262" s="317">
        <v>18.8724</v>
      </c>
      <c r="G262" s="318"/>
      <c r="H262" s="318"/>
      <c r="I262" s="318"/>
      <c r="J262" s="318"/>
      <c r="K262" s="318"/>
      <c r="L262" s="317"/>
      <c r="M262" s="318"/>
      <c r="N262" s="318"/>
      <c r="O262" s="318"/>
      <c r="P262" s="318"/>
      <c r="Q262" s="318"/>
      <c r="R262" s="318">
        <v>18.8724</v>
      </c>
      <c r="S262" s="317"/>
      <c r="T262" s="318"/>
      <c r="U262" s="318"/>
      <c r="V262" s="318"/>
    </row>
    <row r="263" s="304" customFormat="1" ht="22.8" customHeight="1" spans="1:22">
      <c r="A263" s="309"/>
      <c r="B263" s="309"/>
      <c r="C263" s="309"/>
      <c r="D263" s="311" t="s">
        <v>679</v>
      </c>
      <c r="E263" s="311" t="s">
        <v>680</v>
      </c>
      <c r="F263" s="310">
        <v>37.510922</v>
      </c>
      <c r="G263" s="310">
        <v>27.3204</v>
      </c>
      <c r="H263" s="310">
        <v>15.0336</v>
      </c>
      <c r="I263" s="310">
        <v>6.792</v>
      </c>
      <c r="J263" s="310">
        <v>5.4948</v>
      </c>
      <c r="K263" s="310"/>
      <c r="L263" s="310">
        <v>6.912122</v>
      </c>
      <c r="M263" s="310">
        <v>4.3713</v>
      </c>
      <c r="N263" s="310"/>
      <c r="O263" s="310">
        <v>2.3769</v>
      </c>
      <c r="P263" s="310"/>
      <c r="Q263" s="310">
        <v>0.163922</v>
      </c>
      <c r="R263" s="310">
        <v>3.2784</v>
      </c>
      <c r="S263" s="310"/>
      <c r="T263" s="310"/>
      <c r="U263" s="310"/>
      <c r="V263" s="310"/>
    </row>
    <row r="264" s="304" customFormat="1" ht="22.8" customHeight="1" spans="1:22">
      <c r="A264" s="309"/>
      <c r="B264" s="309"/>
      <c r="C264" s="309"/>
      <c r="D264" s="312" t="s">
        <v>681</v>
      </c>
      <c r="E264" s="312" t="s">
        <v>682</v>
      </c>
      <c r="F264" s="310">
        <v>37.510922</v>
      </c>
      <c r="G264" s="310">
        <v>27.3204</v>
      </c>
      <c r="H264" s="310">
        <v>15.0336</v>
      </c>
      <c r="I264" s="310">
        <v>6.792</v>
      </c>
      <c r="J264" s="310">
        <v>5.4948</v>
      </c>
      <c r="K264" s="310"/>
      <c r="L264" s="310">
        <v>6.912122</v>
      </c>
      <c r="M264" s="310">
        <v>4.3713</v>
      </c>
      <c r="N264" s="310"/>
      <c r="O264" s="310">
        <v>2.3769</v>
      </c>
      <c r="P264" s="310"/>
      <c r="Q264" s="310">
        <v>0.163922</v>
      </c>
      <c r="R264" s="310">
        <v>3.2784</v>
      </c>
      <c r="S264" s="310"/>
      <c r="T264" s="310"/>
      <c r="U264" s="310"/>
      <c r="V264" s="310"/>
    </row>
    <row r="265" s="304" customFormat="1" ht="22.8" customHeight="1" spans="1:22">
      <c r="A265" s="321" t="s">
        <v>562</v>
      </c>
      <c r="B265" s="321"/>
      <c r="C265" s="321"/>
      <c r="D265" s="311" t="s">
        <v>562</v>
      </c>
      <c r="E265" s="311" t="s">
        <v>143</v>
      </c>
      <c r="F265" s="313">
        <v>27.3204</v>
      </c>
      <c r="G265" s="313">
        <v>27.3204</v>
      </c>
      <c r="H265" s="313">
        <v>15.0336</v>
      </c>
      <c r="I265" s="313">
        <v>6.792</v>
      </c>
      <c r="J265" s="313">
        <v>5.4948</v>
      </c>
      <c r="K265" s="313"/>
      <c r="L265" s="313"/>
      <c r="M265" s="313"/>
      <c r="N265" s="313"/>
      <c r="O265" s="313"/>
      <c r="P265" s="313"/>
      <c r="Q265" s="313"/>
      <c r="R265" s="313"/>
      <c r="S265" s="313"/>
      <c r="T265" s="313"/>
      <c r="U265" s="313"/>
      <c r="V265" s="313"/>
    </row>
    <row r="266" s="304" customFormat="1" ht="22.8" customHeight="1" spans="1:22">
      <c r="A266" s="321" t="s">
        <v>562</v>
      </c>
      <c r="B266" s="321" t="s">
        <v>652</v>
      </c>
      <c r="C266" s="321"/>
      <c r="D266" s="311" t="s">
        <v>653</v>
      </c>
      <c r="E266" s="311" t="s">
        <v>179</v>
      </c>
      <c r="F266" s="313">
        <v>27.3204</v>
      </c>
      <c r="G266" s="313">
        <v>27.3204</v>
      </c>
      <c r="H266" s="313">
        <v>15.0336</v>
      </c>
      <c r="I266" s="313">
        <v>6.792</v>
      </c>
      <c r="J266" s="313">
        <v>5.4948</v>
      </c>
      <c r="K266" s="313"/>
      <c r="L266" s="313"/>
      <c r="M266" s="313"/>
      <c r="N266" s="313"/>
      <c r="O266" s="313"/>
      <c r="P266" s="313"/>
      <c r="Q266" s="313"/>
      <c r="R266" s="313"/>
      <c r="S266" s="313"/>
      <c r="T266" s="313"/>
      <c r="U266" s="313"/>
      <c r="V266" s="313"/>
    </row>
    <row r="267" s="304" customFormat="1" ht="22.8" customHeight="1" spans="1:22">
      <c r="A267" s="314" t="s">
        <v>562</v>
      </c>
      <c r="B267" s="314" t="s">
        <v>652</v>
      </c>
      <c r="C267" s="314" t="s">
        <v>565</v>
      </c>
      <c r="D267" s="315" t="s">
        <v>654</v>
      </c>
      <c r="E267" s="325" t="s">
        <v>567</v>
      </c>
      <c r="F267" s="317">
        <v>27.3204</v>
      </c>
      <c r="G267" s="318">
        <v>27.3204</v>
      </c>
      <c r="H267" s="318">
        <v>15.0336</v>
      </c>
      <c r="I267" s="318">
        <v>6.792</v>
      </c>
      <c r="J267" s="318">
        <v>5.4948</v>
      </c>
      <c r="K267" s="318"/>
      <c r="L267" s="317"/>
      <c r="M267" s="318"/>
      <c r="N267" s="318"/>
      <c r="O267" s="318"/>
      <c r="P267" s="318"/>
      <c r="Q267" s="318"/>
      <c r="R267" s="318"/>
      <c r="S267" s="317"/>
      <c r="T267" s="318"/>
      <c r="U267" s="318"/>
      <c r="V267" s="318"/>
    </row>
    <row r="268" s="304" customFormat="1" ht="22.8" customHeight="1" spans="1:22">
      <c r="A268" s="321" t="s">
        <v>568</v>
      </c>
      <c r="B268" s="321"/>
      <c r="C268" s="321"/>
      <c r="D268" s="311" t="s">
        <v>568</v>
      </c>
      <c r="E268" s="311" t="s">
        <v>264</v>
      </c>
      <c r="F268" s="313">
        <v>4.535222</v>
      </c>
      <c r="G268" s="313"/>
      <c r="H268" s="313"/>
      <c r="I268" s="313"/>
      <c r="J268" s="313"/>
      <c r="K268" s="313"/>
      <c r="L268" s="313">
        <v>4.535222</v>
      </c>
      <c r="M268" s="313">
        <v>4.3713</v>
      </c>
      <c r="N268" s="313"/>
      <c r="O268" s="313"/>
      <c r="P268" s="313"/>
      <c r="Q268" s="313">
        <v>0.163922</v>
      </c>
      <c r="R268" s="313"/>
      <c r="S268" s="313"/>
      <c r="T268" s="313"/>
      <c r="U268" s="313"/>
      <c r="V268" s="313"/>
    </row>
    <row r="269" s="304" customFormat="1" ht="22.8" customHeight="1" spans="1:22">
      <c r="A269" s="321" t="s">
        <v>568</v>
      </c>
      <c r="B269" s="321" t="s">
        <v>569</v>
      </c>
      <c r="C269" s="321"/>
      <c r="D269" s="311" t="s">
        <v>570</v>
      </c>
      <c r="E269" s="311" t="s">
        <v>277</v>
      </c>
      <c r="F269" s="313">
        <v>4.3713</v>
      </c>
      <c r="G269" s="313"/>
      <c r="H269" s="313"/>
      <c r="I269" s="313"/>
      <c r="J269" s="313"/>
      <c r="K269" s="313"/>
      <c r="L269" s="313">
        <v>4.3713</v>
      </c>
      <c r="M269" s="313">
        <v>4.3713</v>
      </c>
      <c r="N269" s="313"/>
      <c r="O269" s="313"/>
      <c r="P269" s="313"/>
      <c r="Q269" s="313"/>
      <c r="R269" s="313"/>
      <c r="S269" s="313"/>
      <c r="T269" s="313"/>
      <c r="U269" s="313"/>
      <c r="V269" s="313"/>
    </row>
    <row r="270" s="304" customFormat="1" ht="22.8" customHeight="1" spans="1:22">
      <c r="A270" s="314" t="s">
        <v>568</v>
      </c>
      <c r="B270" s="314" t="s">
        <v>569</v>
      </c>
      <c r="C270" s="314" t="s">
        <v>569</v>
      </c>
      <c r="D270" s="315" t="s">
        <v>571</v>
      </c>
      <c r="E270" s="325" t="s">
        <v>572</v>
      </c>
      <c r="F270" s="317">
        <v>4.3713</v>
      </c>
      <c r="G270" s="318"/>
      <c r="H270" s="318"/>
      <c r="I270" s="318"/>
      <c r="J270" s="318"/>
      <c r="K270" s="318"/>
      <c r="L270" s="317">
        <v>4.3713</v>
      </c>
      <c r="M270" s="318">
        <v>4.3713</v>
      </c>
      <c r="N270" s="318"/>
      <c r="O270" s="318"/>
      <c r="P270" s="318"/>
      <c r="Q270" s="318"/>
      <c r="R270" s="318"/>
      <c r="S270" s="317"/>
      <c r="T270" s="318"/>
      <c r="U270" s="318"/>
      <c r="V270" s="318"/>
    </row>
    <row r="271" s="304" customFormat="1" ht="22.8" customHeight="1" spans="1:22">
      <c r="A271" s="321" t="s">
        <v>568</v>
      </c>
      <c r="B271" s="321" t="s">
        <v>573</v>
      </c>
      <c r="C271" s="321"/>
      <c r="D271" s="311" t="s">
        <v>574</v>
      </c>
      <c r="E271" s="311" t="s">
        <v>317</v>
      </c>
      <c r="F271" s="313">
        <v>0.163922</v>
      </c>
      <c r="G271" s="313"/>
      <c r="H271" s="313"/>
      <c r="I271" s="313"/>
      <c r="J271" s="313"/>
      <c r="K271" s="313"/>
      <c r="L271" s="313">
        <v>0.163922</v>
      </c>
      <c r="M271" s="313"/>
      <c r="N271" s="313"/>
      <c r="O271" s="313"/>
      <c r="P271" s="313"/>
      <c r="Q271" s="313">
        <v>0.163922</v>
      </c>
      <c r="R271" s="313"/>
      <c r="S271" s="313"/>
      <c r="T271" s="313"/>
      <c r="U271" s="313"/>
      <c r="V271" s="313"/>
    </row>
    <row r="272" s="304" customFormat="1" ht="22.8" customHeight="1" spans="1:22">
      <c r="A272" s="314" t="s">
        <v>568</v>
      </c>
      <c r="B272" s="314" t="s">
        <v>573</v>
      </c>
      <c r="C272" s="314" t="s">
        <v>573</v>
      </c>
      <c r="D272" s="315" t="s">
        <v>575</v>
      </c>
      <c r="E272" s="325" t="s">
        <v>576</v>
      </c>
      <c r="F272" s="317">
        <v>0.163922</v>
      </c>
      <c r="G272" s="318"/>
      <c r="H272" s="318"/>
      <c r="I272" s="318"/>
      <c r="J272" s="318"/>
      <c r="K272" s="318"/>
      <c r="L272" s="317">
        <v>0.163922</v>
      </c>
      <c r="M272" s="318"/>
      <c r="N272" s="318"/>
      <c r="O272" s="318"/>
      <c r="P272" s="318"/>
      <c r="Q272" s="318">
        <v>0.163922</v>
      </c>
      <c r="R272" s="318"/>
      <c r="S272" s="317"/>
      <c r="T272" s="318"/>
      <c r="U272" s="318"/>
      <c r="V272" s="318"/>
    </row>
    <row r="273" s="304" customFormat="1" ht="22.8" customHeight="1" spans="1:22">
      <c r="A273" s="321" t="s">
        <v>577</v>
      </c>
      <c r="B273" s="321"/>
      <c r="C273" s="321"/>
      <c r="D273" s="311" t="s">
        <v>577</v>
      </c>
      <c r="E273" s="311" t="s">
        <v>318</v>
      </c>
      <c r="F273" s="313">
        <v>2.3769</v>
      </c>
      <c r="G273" s="313"/>
      <c r="H273" s="313"/>
      <c r="I273" s="313"/>
      <c r="J273" s="313"/>
      <c r="K273" s="313"/>
      <c r="L273" s="313">
        <v>2.3769</v>
      </c>
      <c r="M273" s="313"/>
      <c r="N273" s="313"/>
      <c r="O273" s="313">
        <v>2.3769</v>
      </c>
      <c r="P273" s="313"/>
      <c r="Q273" s="313"/>
      <c r="R273" s="313"/>
      <c r="S273" s="313"/>
      <c r="T273" s="313"/>
      <c r="U273" s="313"/>
      <c r="V273" s="313"/>
    </row>
    <row r="274" s="304" customFormat="1" ht="22.8" customHeight="1" spans="1:22">
      <c r="A274" s="321" t="s">
        <v>577</v>
      </c>
      <c r="B274" s="321" t="s">
        <v>578</v>
      </c>
      <c r="C274" s="321"/>
      <c r="D274" s="311" t="s">
        <v>579</v>
      </c>
      <c r="E274" s="311" t="s">
        <v>344</v>
      </c>
      <c r="F274" s="313">
        <v>2.3769</v>
      </c>
      <c r="G274" s="313"/>
      <c r="H274" s="313"/>
      <c r="I274" s="313"/>
      <c r="J274" s="313"/>
      <c r="K274" s="313"/>
      <c r="L274" s="313">
        <v>2.3769</v>
      </c>
      <c r="M274" s="313"/>
      <c r="N274" s="313"/>
      <c r="O274" s="313">
        <v>2.3769</v>
      </c>
      <c r="P274" s="313"/>
      <c r="Q274" s="313"/>
      <c r="R274" s="313"/>
      <c r="S274" s="313"/>
      <c r="T274" s="313"/>
      <c r="U274" s="313"/>
      <c r="V274" s="313"/>
    </row>
    <row r="275" s="304" customFormat="1" ht="22.8" customHeight="1" spans="1:22">
      <c r="A275" s="314" t="s">
        <v>577</v>
      </c>
      <c r="B275" s="314" t="s">
        <v>578</v>
      </c>
      <c r="C275" s="314" t="s">
        <v>565</v>
      </c>
      <c r="D275" s="315" t="s">
        <v>580</v>
      </c>
      <c r="E275" s="325" t="s">
        <v>581</v>
      </c>
      <c r="F275" s="317">
        <v>2.3769</v>
      </c>
      <c r="G275" s="318"/>
      <c r="H275" s="318"/>
      <c r="I275" s="318"/>
      <c r="J275" s="318"/>
      <c r="K275" s="318"/>
      <c r="L275" s="317">
        <v>2.3769</v>
      </c>
      <c r="M275" s="318"/>
      <c r="N275" s="318"/>
      <c r="O275" s="318">
        <v>2.3769</v>
      </c>
      <c r="P275" s="318"/>
      <c r="Q275" s="318"/>
      <c r="R275" s="318"/>
      <c r="S275" s="317"/>
      <c r="T275" s="318"/>
      <c r="U275" s="318"/>
      <c r="V275" s="318"/>
    </row>
    <row r="276" s="304" customFormat="1" ht="22.8" customHeight="1" spans="1:22">
      <c r="A276" s="321" t="s">
        <v>582</v>
      </c>
      <c r="B276" s="321"/>
      <c r="C276" s="321"/>
      <c r="D276" s="311" t="s">
        <v>582</v>
      </c>
      <c r="E276" s="311" t="s">
        <v>454</v>
      </c>
      <c r="F276" s="313">
        <v>3.2784</v>
      </c>
      <c r="G276" s="313"/>
      <c r="H276" s="313"/>
      <c r="I276" s="313"/>
      <c r="J276" s="313"/>
      <c r="K276" s="313"/>
      <c r="L276" s="313"/>
      <c r="M276" s="313"/>
      <c r="N276" s="313"/>
      <c r="O276" s="313"/>
      <c r="P276" s="313"/>
      <c r="Q276" s="313"/>
      <c r="R276" s="313">
        <v>3.2784</v>
      </c>
      <c r="S276" s="313"/>
      <c r="T276" s="313"/>
      <c r="U276" s="313"/>
      <c r="V276" s="313"/>
    </row>
    <row r="277" s="304" customFormat="1" ht="22.8" customHeight="1" spans="1:22">
      <c r="A277" s="321" t="s">
        <v>582</v>
      </c>
      <c r="B277" s="321" t="s">
        <v>583</v>
      </c>
      <c r="C277" s="321"/>
      <c r="D277" s="311" t="s">
        <v>584</v>
      </c>
      <c r="E277" s="311" t="s">
        <v>460</v>
      </c>
      <c r="F277" s="313">
        <v>3.2784</v>
      </c>
      <c r="G277" s="313"/>
      <c r="H277" s="313"/>
      <c r="I277" s="313"/>
      <c r="J277" s="313"/>
      <c r="K277" s="313"/>
      <c r="L277" s="313"/>
      <c r="M277" s="313"/>
      <c r="N277" s="313"/>
      <c r="O277" s="313"/>
      <c r="P277" s="313"/>
      <c r="Q277" s="313"/>
      <c r="R277" s="313">
        <v>3.2784</v>
      </c>
      <c r="S277" s="313"/>
      <c r="T277" s="313"/>
      <c r="U277" s="313"/>
      <c r="V277" s="313"/>
    </row>
    <row r="278" s="304" customFormat="1" ht="22.8" customHeight="1" spans="1:22">
      <c r="A278" s="314" t="s">
        <v>582</v>
      </c>
      <c r="B278" s="314" t="s">
        <v>583</v>
      </c>
      <c r="C278" s="314" t="s">
        <v>565</v>
      </c>
      <c r="D278" s="315" t="s">
        <v>585</v>
      </c>
      <c r="E278" s="325" t="s">
        <v>586</v>
      </c>
      <c r="F278" s="317">
        <v>3.2784</v>
      </c>
      <c r="G278" s="318"/>
      <c r="H278" s="318"/>
      <c r="I278" s="318"/>
      <c r="J278" s="318"/>
      <c r="K278" s="318"/>
      <c r="L278" s="317"/>
      <c r="M278" s="318"/>
      <c r="N278" s="318"/>
      <c r="O278" s="318"/>
      <c r="P278" s="318"/>
      <c r="Q278" s="318"/>
      <c r="R278" s="318">
        <v>3.2784</v>
      </c>
      <c r="S278" s="317"/>
      <c r="T278" s="318"/>
      <c r="U278" s="318"/>
      <c r="V278" s="318"/>
    </row>
    <row r="279" s="304" customFormat="1" ht="22.8" customHeight="1" spans="1:22">
      <c r="A279" s="309"/>
      <c r="B279" s="309"/>
      <c r="C279" s="309"/>
      <c r="D279" s="311" t="s">
        <v>683</v>
      </c>
      <c r="E279" s="311" t="s">
        <v>684</v>
      </c>
      <c r="F279" s="310">
        <v>524.992508</v>
      </c>
      <c r="G279" s="310">
        <v>383.9505</v>
      </c>
      <c r="H279" s="310">
        <v>202.8168</v>
      </c>
      <c r="I279" s="310">
        <v>62.1144</v>
      </c>
      <c r="J279" s="310">
        <v>70.3737</v>
      </c>
      <c r="K279" s="310">
        <v>48.6456</v>
      </c>
      <c r="L279" s="310">
        <v>94.967908</v>
      </c>
      <c r="M279" s="310">
        <v>59.2798</v>
      </c>
      <c r="N279" s="310"/>
      <c r="O279" s="310">
        <v>32.2334</v>
      </c>
      <c r="P279" s="310"/>
      <c r="Q279" s="310">
        <v>3.454708</v>
      </c>
      <c r="R279" s="310">
        <v>46.0741</v>
      </c>
      <c r="S279" s="310"/>
      <c r="T279" s="310"/>
      <c r="U279" s="310"/>
      <c r="V279" s="310"/>
    </row>
    <row r="280" s="304" customFormat="1" ht="22.8" customHeight="1" spans="1:22">
      <c r="A280" s="309"/>
      <c r="B280" s="309"/>
      <c r="C280" s="309"/>
      <c r="D280" s="312" t="s">
        <v>685</v>
      </c>
      <c r="E280" s="312" t="s">
        <v>686</v>
      </c>
      <c r="F280" s="310">
        <v>524.992508</v>
      </c>
      <c r="G280" s="310">
        <v>383.9505</v>
      </c>
      <c r="H280" s="310">
        <v>202.8168</v>
      </c>
      <c r="I280" s="310">
        <v>62.1144</v>
      </c>
      <c r="J280" s="310">
        <v>70.3737</v>
      </c>
      <c r="K280" s="310">
        <v>48.6456</v>
      </c>
      <c r="L280" s="310">
        <v>94.967908</v>
      </c>
      <c r="M280" s="310">
        <v>59.2798</v>
      </c>
      <c r="N280" s="310"/>
      <c r="O280" s="310">
        <v>32.2334</v>
      </c>
      <c r="P280" s="310"/>
      <c r="Q280" s="310">
        <v>3.454708</v>
      </c>
      <c r="R280" s="310">
        <v>46.0741</v>
      </c>
      <c r="S280" s="310"/>
      <c r="T280" s="310"/>
      <c r="U280" s="310"/>
      <c r="V280" s="310"/>
    </row>
    <row r="281" s="304" customFormat="1" ht="22.8" customHeight="1" spans="1:22">
      <c r="A281" s="321" t="s">
        <v>562</v>
      </c>
      <c r="B281" s="321"/>
      <c r="C281" s="321"/>
      <c r="D281" s="311" t="s">
        <v>562</v>
      </c>
      <c r="E281" s="311" t="s">
        <v>143</v>
      </c>
      <c r="F281" s="313">
        <v>383.9505</v>
      </c>
      <c r="G281" s="313">
        <v>383.9505</v>
      </c>
      <c r="H281" s="313">
        <v>202.8168</v>
      </c>
      <c r="I281" s="313">
        <v>62.1144</v>
      </c>
      <c r="J281" s="313">
        <v>70.3737</v>
      </c>
      <c r="K281" s="313">
        <v>48.6456</v>
      </c>
      <c r="L281" s="313"/>
      <c r="M281" s="313"/>
      <c r="N281" s="313"/>
      <c r="O281" s="313"/>
      <c r="P281" s="313"/>
      <c r="Q281" s="313"/>
      <c r="R281" s="313"/>
      <c r="S281" s="313"/>
      <c r="T281" s="313"/>
      <c r="U281" s="313"/>
      <c r="V281" s="313"/>
    </row>
    <row r="282" s="304" customFormat="1" ht="22.8" customHeight="1" spans="1:22">
      <c r="A282" s="321" t="s">
        <v>562</v>
      </c>
      <c r="B282" s="321" t="s">
        <v>687</v>
      </c>
      <c r="C282" s="321"/>
      <c r="D282" s="311" t="s">
        <v>688</v>
      </c>
      <c r="E282" s="311" t="s">
        <v>168</v>
      </c>
      <c r="F282" s="313">
        <v>383.9505</v>
      </c>
      <c r="G282" s="313">
        <v>383.9505</v>
      </c>
      <c r="H282" s="313">
        <v>202.8168</v>
      </c>
      <c r="I282" s="313">
        <v>62.1144</v>
      </c>
      <c r="J282" s="313">
        <v>70.3737</v>
      </c>
      <c r="K282" s="313">
        <v>48.6456</v>
      </c>
      <c r="L282" s="313"/>
      <c r="M282" s="313"/>
      <c r="N282" s="313"/>
      <c r="O282" s="313"/>
      <c r="P282" s="313"/>
      <c r="Q282" s="313"/>
      <c r="R282" s="313"/>
      <c r="S282" s="313"/>
      <c r="T282" s="313"/>
      <c r="U282" s="313"/>
      <c r="V282" s="313"/>
    </row>
    <row r="283" s="304" customFormat="1" ht="22.8" customHeight="1" spans="1:22">
      <c r="A283" s="314" t="s">
        <v>562</v>
      </c>
      <c r="B283" s="314" t="s">
        <v>687</v>
      </c>
      <c r="C283" s="314" t="s">
        <v>565</v>
      </c>
      <c r="D283" s="315" t="s">
        <v>689</v>
      </c>
      <c r="E283" s="325" t="s">
        <v>567</v>
      </c>
      <c r="F283" s="317">
        <v>383.9505</v>
      </c>
      <c r="G283" s="318">
        <v>383.9505</v>
      </c>
      <c r="H283" s="318">
        <v>202.8168</v>
      </c>
      <c r="I283" s="318">
        <v>62.1144</v>
      </c>
      <c r="J283" s="318">
        <v>70.3737</v>
      </c>
      <c r="K283" s="318">
        <v>48.6456</v>
      </c>
      <c r="L283" s="317"/>
      <c r="M283" s="318"/>
      <c r="N283" s="318"/>
      <c r="O283" s="318"/>
      <c r="P283" s="318"/>
      <c r="Q283" s="318"/>
      <c r="R283" s="318"/>
      <c r="S283" s="317"/>
      <c r="T283" s="318"/>
      <c r="U283" s="318"/>
      <c r="V283" s="318"/>
    </row>
    <row r="284" s="304" customFormat="1" ht="22.8" customHeight="1" spans="1:22">
      <c r="A284" s="321" t="s">
        <v>568</v>
      </c>
      <c r="B284" s="321"/>
      <c r="C284" s="321"/>
      <c r="D284" s="311" t="s">
        <v>568</v>
      </c>
      <c r="E284" s="311" t="s">
        <v>264</v>
      </c>
      <c r="F284" s="313">
        <v>62.734508</v>
      </c>
      <c r="G284" s="313"/>
      <c r="H284" s="313"/>
      <c r="I284" s="313"/>
      <c r="J284" s="313"/>
      <c r="K284" s="313"/>
      <c r="L284" s="313">
        <v>62.734508</v>
      </c>
      <c r="M284" s="313">
        <v>59.2798</v>
      </c>
      <c r="N284" s="313"/>
      <c r="O284" s="313"/>
      <c r="P284" s="313"/>
      <c r="Q284" s="313">
        <v>3.454708</v>
      </c>
      <c r="R284" s="313"/>
      <c r="S284" s="313"/>
      <c r="T284" s="313"/>
      <c r="U284" s="313"/>
      <c r="V284" s="313"/>
    </row>
    <row r="285" s="304" customFormat="1" ht="22.8" customHeight="1" spans="1:22">
      <c r="A285" s="321" t="s">
        <v>568</v>
      </c>
      <c r="B285" s="321" t="s">
        <v>569</v>
      </c>
      <c r="C285" s="321"/>
      <c r="D285" s="311" t="s">
        <v>570</v>
      </c>
      <c r="E285" s="311" t="s">
        <v>277</v>
      </c>
      <c r="F285" s="313">
        <v>59.2798</v>
      </c>
      <c r="G285" s="313"/>
      <c r="H285" s="313"/>
      <c r="I285" s="313"/>
      <c r="J285" s="313"/>
      <c r="K285" s="313"/>
      <c r="L285" s="313">
        <v>59.2798</v>
      </c>
      <c r="M285" s="313">
        <v>59.2798</v>
      </c>
      <c r="N285" s="313"/>
      <c r="O285" s="313"/>
      <c r="P285" s="313"/>
      <c r="Q285" s="313"/>
      <c r="R285" s="313"/>
      <c r="S285" s="313"/>
      <c r="T285" s="313"/>
      <c r="U285" s="313"/>
      <c r="V285" s="313"/>
    </row>
    <row r="286" s="304" customFormat="1" ht="22.8" customHeight="1" spans="1:22">
      <c r="A286" s="314" t="s">
        <v>568</v>
      </c>
      <c r="B286" s="314" t="s">
        <v>569</v>
      </c>
      <c r="C286" s="314" t="s">
        <v>569</v>
      </c>
      <c r="D286" s="315" t="s">
        <v>571</v>
      </c>
      <c r="E286" s="325" t="s">
        <v>572</v>
      </c>
      <c r="F286" s="317">
        <v>59.2798</v>
      </c>
      <c r="G286" s="318"/>
      <c r="H286" s="318"/>
      <c r="I286" s="318"/>
      <c r="J286" s="318"/>
      <c r="K286" s="318"/>
      <c r="L286" s="317">
        <v>59.2798</v>
      </c>
      <c r="M286" s="318">
        <v>59.2798</v>
      </c>
      <c r="N286" s="318"/>
      <c r="O286" s="318"/>
      <c r="P286" s="318"/>
      <c r="Q286" s="318"/>
      <c r="R286" s="318"/>
      <c r="S286" s="317"/>
      <c r="T286" s="318"/>
      <c r="U286" s="318"/>
      <c r="V286" s="318"/>
    </row>
    <row r="287" s="304" customFormat="1" ht="22.8" customHeight="1" spans="1:22">
      <c r="A287" s="321" t="s">
        <v>568</v>
      </c>
      <c r="B287" s="321" t="s">
        <v>573</v>
      </c>
      <c r="C287" s="321"/>
      <c r="D287" s="311" t="s">
        <v>574</v>
      </c>
      <c r="E287" s="311" t="s">
        <v>317</v>
      </c>
      <c r="F287" s="313">
        <v>3.454708</v>
      </c>
      <c r="G287" s="313"/>
      <c r="H287" s="313"/>
      <c r="I287" s="313"/>
      <c r="J287" s="313"/>
      <c r="K287" s="313"/>
      <c r="L287" s="313">
        <v>3.454708</v>
      </c>
      <c r="M287" s="313"/>
      <c r="N287" s="313"/>
      <c r="O287" s="313"/>
      <c r="P287" s="313"/>
      <c r="Q287" s="313">
        <v>3.454708</v>
      </c>
      <c r="R287" s="313"/>
      <c r="S287" s="313"/>
      <c r="T287" s="313"/>
      <c r="U287" s="313"/>
      <c r="V287" s="313"/>
    </row>
    <row r="288" s="304" customFormat="1" ht="22.8" customHeight="1" spans="1:22">
      <c r="A288" s="314" t="s">
        <v>568</v>
      </c>
      <c r="B288" s="314" t="s">
        <v>573</v>
      </c>
      <c r="C288" s="314" t="s">
        <v>573</v>
      </c>
      <c r="D288" s="315" t="s">
        <v>575</v>
      </c>
      <c r="E288" s="325" t="s">
        <v>576</v>
      </c>
      <c r="F288" s="317">
        <v>3.454708</v>
      </c>
      <c r="G288" s="318"/>
      <c r="H288" s="318"/>
      <c r="I288" s="318"/>
      <c r="J288" s="318"/>
      <c r="K288" s="318"/>
      <c r="L288" s="317">
        <v>3.454708</v>
      </c>
      <c r="M288" s="318"/>
      <c r="N288" s="318"/>
      <c r="O288" s="318"/>
      <c r="P288" s="318"/>
      <c r="Q288" s="318">
        <v>3.454708</v>
      </c>
      <c r="R288" s="318"/>
      <c r="S288" s="317"/>
      <c r="T288" s="318"/>
      <c r="U288" s="318"/>
      <c r="V288" s="318"/>
    </row>
    <row r="289" s="304" customFormat="1" ht="22.8" customHeight="1" spans="1:22">
      <c r="A289" s="321" t="s">
        <v>577</v>
      </c>
      <c r="B289" s="321"/>
      <c r="C289" s="321"/>
      <c r="D289" s="311" t="s">
        <v>577</v>
      </c>
      <c r="E289" s="311" t="s">
        <v>318</v>
      </c>
      <c r="F289" s="313">
        <v>32.2334</v>
      </c>
      <c r="G289" s="313"/>
      <c r="H289" s="313"/>
      <c r="I289" s="313"/>
      <c r="J289" s="313"/>
      <c r="K289" s="313"/>
      <c r="L289" s="313">
        <v>32.2334</v>
      </c>
      <c r="M289" s="313"/>
      <c r="N289" s="313"/>
      <c r="O289" s="313">
        <v>32.2334</v>
      </c>
      <c r="P289" s="313"/>
      <c r="Q289" s="313"/>
      <c r="R289" s="313"/>
      <c r="S289" s="313"/>
      <c r="T289" s="313"/>
      <c r="U289" s="313"/>
      <c r="V289" s="313"/>
    </row>
    <row r="290" s="304" customFormat="1" ht="22.8" customHeight="1" spans="1:22">
      <c r="A290" s="321" t="s">
        <v>577</v>
      </c>
      <c r="B290" s="321" t="s">
        <v>578</v>
      </c>
      <c r="C290" s="321"/>
      <c r="D290" s="311" t="s">
        <v>579</v>
      </c>
      <c r="E290" s="311" t="s">
        <v>344</v>
      </c>
      <c r="F290" s="313">
        <v>32.2334</v>
      </c>
      <c r="G290" s="313"/>
      <c r="H290" s="313"/>
      <c r="I290" s="313"/>
      <c r="J290" s="313"/>
      <c r="K290" s="313"/>
      <c r="L290" s="313">
        <v>32.2334</v>
      </c>
      <c r="M290" s="313"/>
      <c r="N290" s="313"/>
      <c r="O290" s="313">
        <v>32.2334</v>
      </c>
      <c r="P290" s="313"/>
      <c r="Q290" s="313"/>
      <c r="R290" s="313"/>
      <c r="S290" s="313"/>
      <c r="T290" s="313"/>
      <c r="U290" s="313"/>
      <c r="V290" s="313"/>
    </row>
    <row r="291" s="304" customFormat="1" ht="22.8" customHeight="1" spans="1:22">
      <c r="A291" s="314" t="s">
        <v>577</v>
      </c>
      <c r="B291" s="314" t="s">
        <v>578</v>
      </c>
      <c r="C291" s="314" t="s">
        <v>565</v>
      </c>
      <c r="D291" s="315" t="s">
        <v>580</v>
      </c>
      <c r="E291" s="325" t="s">
        <v>581</v>
      </c>
      <c r="F291" s="317">
        <v>32.2334</v>
      </c>
      <c r="G291" s="318"/>
      <c r="H291" s="318"/>
      <c r="I291" s="318"/>
      <c r="J291" s="318"/>
      <c r="K291" s="318"/>
      <c r="L291" s="317">
        <v>32.2334</v>
      </c>
      <c r="M291" s="318"/>
      <c r="N291" s="318"/>
      <c r="O291" s="318">
        <v>32.2334</v>
      </c>
      <c r="P291" s="318"/>
      <c r="Q291" s="318"/>
      <c r="R291" s="318"/>
      <c r="S291" s="317"/>
      <c r="T291" s="318"/>
      <c r="U291" s="318"/>
      <c r="V291" s="318"/>
    </row>
    <row r="292" s="304" customFormat="1" ht="22.8" customHeight="1" spans="1:22">
      <c r="A292" s="321" t="s">
        <v>582</v>
      </c>
      <c r="B292" s="321"/>
      <c r="C292" s="321"/>
      <c r="D292" s="311" t="s">
        <v>582</v>
      </c>
      <c r="E292" s="311" t="s">
        <v>454</v>
      </c>
      <c r="F292" s="313">
        <v>46.0741</v>
      </c>
      <c r="G292" s="313"/>
      <c r="H292" s="313"/>
      <c r="I292" s="313"/>
      <c r="J292" s="313"/>
      <c r="K292" s="313"/>
      <c r="L292" s="313"/>
      <c r="M292" s="313"/>
      <c r="N292" s="313"/>
      <c r="O292" s="313"/>
      <c r="P292" s="313"/>
      <c r="Q292" s="313"/>
      <c r="R292" s="313">
        <v>46.0741</v>
      </c>
      <c r="S292" s="313"/>
      <c r="T292" s="313"/>
      <c r="U292" s="313"/>
      <c r="V292" s="313"/>
    </row>
    <row r="293" s="304" customFormat="1" ht="22.8" customHeight="1" spans="1:22">
      <c r="A293" s="321" t="s">
        <v>582</v>
      </c>
      <c r="B293" s="321" t="s">
        <v>583</v>
      </c>
      <c r="C293" s="321"/>
      <c r="D293" s="311" t="s">
        <v>584</v>
      </c>
      <c r="E293" s="311" t="s">
        <v>460</v>
      </c>
      <c r="F293" s="313">
        <v>46.0741</v>
      </c>
      <c r="G293" s="313"/>
      <c r="H293" s="313"/>
      <c r="I293" s="313"/>
      <c r="J293" s="313"/>
      <c r="K293" s="313"/>
      <c r="L293" s="313"/>
      <c r="M293" s="313"/>
      <c r="N293" s="313"/>
      <c r="O293" s="313"/>
      <c r="P293" s="313"/>
      <c r="Q293" s="313"/>
      <c r="R293" s="313">
        <v>46.0741</v>
      </c>
      <c r="S293" s="313"/>
      <c r="T293" s="313"/>
      <c r="U293" s="313"/>
      <c r="V293" s="313"/>
    </row>
    <row r="294" s="304" customFormat="1" ht="22.8" customHeight="1" spans="1:22">
      <c r="A294" s="314" t="s">
        <v>582</v>
      </c>
      <c r="B294" s="314" t="s">
        <v>583</v>
      </c>
      <c r="C294" s="314" t="s">
        <v>565</v>
      </c>
      <c r="D294" s="315" t="s">
        <v>585</v>
      </c>
      <c r="E294" s="325" t="s">
        <v>586</v>
      </c>
      <c r="F294" s="317">
        <v>46.0741</v>
      </c>
      <c r="G294" s="318"/>
      <c r="H294" s="318"/>
      <c r="I294" s="318"/>
      <c r="J294" s="318"/>
      <c r="K294" s="318"/>
      <c r="L294" s="317"/>
      <c r="M294" s="318"/>
      <c r="N294" s="318"/>
      <c r="O294" s="318"/>
      <c r="P294" s="318"/>
      <c r="Q294" s="318"/>
      <c r="R294" s="318">
        <v>46.0741</v>
      </c>
      <c r="S294" s="317"/>
      <c r="T294" s="318"/>
      <c r="U294" s="318"/>
      <c r="V294" s="318"/>
    </row>
    <row r="295" s="304" customFormat="1" ht="22.8" customHeight="1" spans="1:22">
      <c r="A295" s="309"/>
      <c r="B295" s="309"/>
      <c r="C295" s="309"/>
      <c r="D295" s="311" t="s">
        <v>690</v>
      </c>
      <c r="E295" s="311" t="s">
        <v>691</v>
      </c>
      <c r="F295" s="310">
        <v>172.760799</v>
      </c>
      <c r="G295" s="310">
        <v>125.4818</v>
      </c>
      <c r="H295" s="310">
        <v>72.9</v>
      </c>
      <c r="I295" s="310">
        <v>2.154</v>
      </c>
      <c r="J295" s="310">
        <v>20.3626</v>
      </c>
      <c r="K295" s="310">
        <v>30.0652</v>
      </c>
      <c r="L295" s="310">
        <v>32.221199</v>
      </c>
      <c r="M295" s="310">
        <v>19.8691</v>
      </c>
      <c r="N295" s="310"/>
      <c r="O295" s="310">
        <v>10.8038</v>
      </c>
      <c r="P295" s="310"/>
      <c r="Q295" s="310">
        <v>1.548299</v>
      </c>
      <c r="R295" s="310">
        <v>15.0578</v>
      </c>
      <c r="S295" s="310"/>
      <c r="T295" s="310"/>
      <c r="U295" s="310"/>
      <c r="V295" s="310"/>
    </row>
    <row r="296" s="304" customFormat="1" ht="22.8" customHeight="1" spans="1:22">
      <c r="A296" s="309"/>
      <c r="B296" s="309"/>
      <c r="C296" s="309"/>
      <c r="D296" s="312" t="s">
        <v>692</v>
      </c>
      <c r="E296" s="312" t="s">
        <v>693</v>
      </c>
      <c r="F296" s="310">
        <v>172.760799</v>
      </c>
      <c r="G296" s="310">
        <v>125.4818</v>
      </c>
      <c r="H296" s="310">
        <v>72.9</v>
      </c>
      <c r="I296" s="310">
        <v>2.154</v>
      </c>
      <c r="J296" s="310">
        <v>20.3626</v>
      </c>
      <c r="K296" s="310">
        <v>30.0652</v>
      </c>
      <c r="L296" s="310">
        <v>32.221199</v>
      </c>
      <c r="M296" s="310">
        <v>19.8691</v>
      </c>
      <c r="N296" s="310"/>
      <c r="O296" s="310">
        <v>10.8038</v>
      </c>
      <c r="P296" s="310"/>
      <c r="Q296" s="310">
        <v>1.548299</v>
      </c>
      <c r="R296" s="310">
        <v>15.0578</v>
      </c>
      <c r="S296" s="310"/>
      <c r="T296" s="310"/>
      <c r="U296" s="310"/>
      <c r="V296" s="310"/>
    </row>
    <row r="297" s="304" customFormat="1" ht="22.8" customHeight="1" spans="1:22">
      <c r="A297" s="321" t="s">
        <v>562</v>
      </c>
      <c r="B297" s="321"/>
      <c r="C297" s="321"/>
      <c r="D297" s="311" t="s">
        <v>562</v>
      </c>
      <c r="E297" s="311" t="s">
        <v>143</v>
      </c>
      <c r="F297" s="313">
        <v>125.4818</v>
      </c>
      <c r="G297" s="313">
        <v>125.4818</v>
      </c>
      <c r="H297" s="313">
        <v>72.9</v>
      </c>
      <c r="I297" s="313">
        <v>2.154</v>
      </c>
      <c r="J297" s="313">
        <v>20.3626</v>
      </c>
      <c r="K297" s="313">
        <v>30.0652</v>
      </c>
      <c r="L297" s="313"/>
      <c r="M297" s="313"/>
      <c r="N297" s="313"/>
      <c r="O297" s="313"/>
      <c r="P297" s="313"/>
      <c r="Q297" s="313"/>
      <c r="R297" s="313"/>
      <c r="S297" s="313"/>
      <c r="T297" s="313"/>
      <c r="U297" s="313"/>
      <c r="V297" s="313"/>
    </row>
    <row r="298" s="304" customFormat="1" ht="22.8" customHeight="1" spans="1:22">
      <c r="A298" s="321" t="s">
        <v>562</v>
      </c>
      <c r="B298" s="321" t="s">
        <v>694</v>
      </c>
      <c r="C298" s="321"/>
      <c r="D298" s="311" t="s">
        <v>695</v>
      </c>
      <c r="E298" s="311" t="s">
        <v>177</v>
      </c>
      <c r="F298" s="313">
        <v>125.4818</v>
      </c>
      <c r="G298" s="313">
        <v>125.4818</v>
      </c>
      <c r="H298" s="313">
        <v>72.9</v>
      </c>
      <c r="I298" s="313">
        <v>2.154</v>
      </c>
      <c r="J298" s="313">
        <v>20.3626</v>
      </c>
      <c r="K298" s="313">
        <v>30.0652</v>
      </c>
      <c r="L298" s="313"/>
      <c r="M298" s="313"/>
      <c r="N298" s="313"/>
      <c r="O298" s="313"/>
      <c r="P298" s="313"/>
      <c r="Q298" s="313"/>
      <c r="R298" s="313"/>
      <c r="S298" s="313"/>
      <c r="T298" s="313"/>
      <c r="U298" s="313"/>
      <c r="V298" s="313"/>
    </row>
    <row r="299" s="304" customFormat="1" ht="22.8" customHeight="1" spans="1:22">
      <c r="A299" s="314" t="s">
        <v>562</v>
      </c>
      <c r="B299" s="314" t="s">
        <v>694</v>
      </c>
      <c r="C299" s="314" t="s">
        <v>565</v>
      </c>
      <c r="D299" s="315" t="s">
        <v>696</v>
      </c>
      <c r="E299" s="325" t="s">
        <v>567</v>
      </c>
      <c r="F299" s="317">
        <v>125.4818</v>
      </c>
      <c r="G299" s="318">
        <v>125.4818</v>
      </c>
      <c r="H299" s="318">
        <v>72.9</v>
      </c>
      <c r="I299" s="318">
        <v>2.154</v>
      </c>
      <c r="J299" s="318">
        <v>20.3626</v>
      </c>
      <c r="K299" s="318">
        <v>30.0652</v>
      </c>
      <c r="L299" s="317"/>
      <c r="M299" s="318"/>
      <c r="N299" s="318"/>
      <c r="O299" s="318"/>
      <c r="P299" s="318"/>
      <c r="Q299" s="318"/>
      <c r="R299" s="318"/>
      <c r="S299" s="317"/>
      <c r="T299" s="318"/>
      <c r="U299" s="318"/>
      <c r="V299" s="318"/>
    </row>
    <row r="300" s="304" customFormat="1" ht="22.8" customHeight="1" spans="1:22">
      <c r="A300" s="321" t="s">
        <v>568</v>
      </c>
      <c r="B300" s="321"/>
      <c r="C300" s="321"/>
      <c r="D300" s="311" t="s">
        <v>568</v>
      </c>
      <c r="E300" s="311" t="s">
        <v>264</v>
      </c>
      <c r="F300" s="313">
        <v>21.417399</v>
      </c>
      <c r="G300" s="313"/>
      <c r="H300" s="313"/>
      <c r="I300" s="313"/>
      <c r="J300" s="313"/>
      <c r="K300" s="313"/>
      <c r="L300" s="313">
        <v>21.417399</v>
      </c>
      <c r="M300" s="313">
        <v>19.8691</v>
      </c>
      <c r="N300" s="313"/>
      <c r="O300" s="313"/>
      <c r="P300" s="313"/>
      <c r="Q300" s="313">
        <v>1.548299</v>
      </c>
      <c r="R300" s="313"/>
      <c r="S300" s="313"/>
      <c r="T300" s="313"/>
      <c r="U300" s="313"/>
      <c r="V300" s="313"/>
    </row>
    <row r="301" s="304" customFormat="1" ht="22.8" customHeight="1" spans="1:22">
      <c r="A301" s="321" t="s">
        <v>568</v>
      </c>
      <c r="B301" s="321" t="s">
        <v>569</v>
      </c>
      <c r="C301" s="321"/>
      <c r="D301" s="311" t="s">
        <v>570</v>
      </c>
      <c r="E301" s="311" t="s">
        <v>277</v>
      </c>
      <c r="F301" s="313">
        <v>19.8691</v>
      </c>
      <c r="G301" s="313"/>
      <c r="H301" s="313"/>
      <c r="I301" s="313"/>
      <c r="J301" s="313"/>
      <c r="K301" s="313"/>
      <c r="L301" s="313">
        <v>19.8691</v>
      </c>
      <c r="M301" s="313">
        <v>19.8691</v>
      </c>
      <c r="N301" s="313"/>
      <c r="O301" s="313"/>
      <c r="P301" s="313"/>
      <c r="Q301" s="313"/>
      <c r="R301" s="313"/>
      <c r="S301" s="313"/>
      <c r="T301" s="313"/>
      <c r="U301" s="313"/>
      <c r="V301" s="313"/>
    </row>
    <row r="302" s="304" customFormat="1" ht="22.8" customHeight="1" spans="1:22">
      <c r="A302" s="314" t="s">
        <v>568</v>
      </c>
      <c r="B302" s="314" t="s">
        <v>569</v>
      </c>
      <c r="C302" s="314" t="s">
        <v>569</v>
      </c>
      <c r="D302" s="315" t="s">
        <v>571</v>
      </c>
      <c r="E302" s="325" t="s">
        <v>572</v>
      </c>
      <c r="F302" s="317">
        <v>19.8691</v>
      </c>
      <c r="G302" s="318"/>
      <c r="H302" s="318"/>
      <c r="I302" s="318"/>
      <c r="J302" s="318"/>
      <c r="K302" s="318"/>
      <c r="L302" s="317">
        <v>19.8691</v>
      </c>
      <c r="M302" s="318">
        <v>19.8691</v>
      </c>
      <c r="N302" s="318"/>
      <c r="O302" s="318"/>
      <c r="P302" s="318"/>
      <c r="Q302" s="318"/>
      <c r="R302" s="318"/>
      <c r="S302" s="317"/>
      <c r="T302" s="318"/>
      <c r="U302" s="318"/>
      <c r="V302" s="318"/>
    </row>
    <row r="303" s="304" customFormat="1" ht="22.8" customHeight="1" spans="1:22">
      <c r="A303" s="321" t="s">
        <v>568</v>
      </c>
      <c r="B303" s="321" t="s">
        <v>573</v>
      </c>
      <c r="C303" s="321"/>
      <c r="D303" s="311" t="s">
        <v>574</v>
      </c>
      <c r="E303" s="311" t="s">
        <v>317</v>
      </c>
      <c r="F303" s="313">
        <v>1.548299</v>
      </c>
      <c r="G303" s="313"/>
      <c r="H303" s="313"/>
      <c r="I303" s="313"/>
      <c r="J303" s="313"/>
      <c r="K303" s="313"/>
      <c r="L303" s="313">
        <v>1.548299</v>
      </c>
      <c r="M303" s="313"/>
      <c r="N303" s="313"/>
      <c r="O303" s="313"/>
      <c r="P303" s="313"/>
      <c r="Q303" s="313">
        <v>1.548299</v>
      </c>
      <c r="R303" s="313"/>
      <c r="S303" s="313"/>
      <c r="T303" s="313"/>
      <c r="U303" s="313"/>
      <c r="V303" s="313"/>
    </row>
    <row r="304" s="304" customFormat="1" ht="22.8" customHeight="1" spans="1:22">
      <c r="A304" s="314" t="s">
        <v>568</v>
      </c>
      <c r="B304" s="314" t="s">
        <v>573</v>
      </c>
      <c r="C304" s="314" t="s">
        <v>573</v>
      </c>
      <c r="D304" s="315" t="s">
        <v>575</v>
      </c>
      <c r="E304" s="325" t="s">
        <v>576</v>
      </c>
      <c r="F304" s="317">
        <v>1.548299</v>
      </c>
      <c r="G304" s="318"/>
      <c r="H304" s="318"/>
      <c r="I304" s="318"/>
      <c r="J304" s="318"/>
      <c r="K304" s="318"/>
      <c r="L304" s="317">
        <v>1.548299</v>
      </c>
      <c r="M304" s="318"/>
      <c r="N304" s="318"/>
      <c r="O304" s="318"/>
      <c r="P304" s="318"/>
      <c r="Q304" s="318">
        <v>1.548299</v>
      </c>
      <c r="R304" s="318"/>
      <c r="S304" s="317"/>
      <c r="T304" s="318"/>
      <c r="U304" s="318"/>
      <c r="V304" s="318"/>
    </row>
    <row r="305" s="304" customFormat="1" ht="22.8" customHeight="1" spans="1:22">
      <c r="A305" s="321" t="s">
        <v>577</v>
      </c>
      <c r="B305" s="321"/>
      <c r="C305" s="321"/>
      <c r="D305" s="311" t="s">
        <v>577</v>
      </c>
      <c r="E305" s="311" t="s">
        <v>318</v>
      </c>
      <c r="F305" s="313">
        <v>10.8038</v>
      </c>
      <c r="G305" s="313"/>
      <c r="H305" s="313"/>
      <c r="I305" s="313"/>
      <c r="J305" s="313"/>
      <c r="K305" s="313"/>
      <c r="L305" s="313">
        <v>10.8038</v>
      </c>
      <c r="M305" s="313"/>
      <c r="N305" s="313"/>
      <c r="O305" s="313">
        <v>10.8038</v>
      </c>
      <c r="P305" s="313"/>
      <c r="Q305" s="313"/>
      <c r="R305" s="313"/>
      <c r="S305" s="313"/>
      <c r="T305" s="313"/>
      <c r="U305" s="313"/>
      <c r="V305" s="313"/>
    </row>
    <row r="306" s="304" customFormat="1" ht="22.8" customHeight="1" spans="1:22">
      <c r="A306" s="321" t="s">
        <v>577</v>
      </c>
      <c r="B306" s="321" t="s">
        <v>578</v>
      </c>
      <c r="C306" s="321"/>
      <c r="D306" s="311" t="s">
        <v>579</v>
      </c>
      <c r="E306" s="311" t="s">
        <v>344</v>
      </c>
      <c r="F306" s="313">
        <v>10.8038</v>
      </c>
      <c r="G306" s="313"/>
      <c r="H306" s="313"/>
      <c r="I306" s="313"/>
      <c r="J306" s="313"/>
      <c r="K306" s="313"/>
      <c r="L306" s="313">
        <v>10.8038</v>
      </c>
      <c r="M306" s="313"/>
      <c r="N306" s="313"/>
      <c r="O306" s="313">
        <v>10.8038</v>
      </c>
      <c r="P306" s="313"/>
      <c r="Q306" s="313"/>
      <c r="R306" s="313"/>
      <c r="S306" s="313"/>
      <c r="T306" s="313"/>
      <c r="U306" s="313"/>
      <c r="V306" s="313"/>
    </row>
    <row r="307" s="304" customFormat="1" ht="22.8" customHeight="1" spans="1:22">
      <c r="A307" s="314" t="s">
        <v>577</v>
      </c>
      <c r="B307" s="314" t="s">
        <v>578</v>
      </c>
      <c r="C307" s="314" t="s">
        <v>583</v>
      </c>
      <c r="D307" s="315" t="s">
        <v>677</v>
      </c>
      <c r="E307" s="325" t="s">
        <v>678</v>
      </c>
      <c r="F307" s="317">
        <v>10.8038</v>
      </c>
      <c r="G307" s="318"/>
      <c r="H307" s="318"/>
      <c r="I307" s="318"/>
      <c r="J307" s="318"/>
      <c r="K307" s="318"/>
      <c r="L307" s="317">
        <v>10.8038</v>
      </c>
      <c r="M307" s="318"/>
      <c r="N307" s="318"/>
      <c r="O307" s="318">
        <v>10.8038</v>
      </c>
      <c r="P307" s="318"/>
      <c r="Q307" s="318"/>
      <c r="R307" s="318"/>
      <c r="S307" s="317"/>
      <c r="T307" s="318"/>
      <c r="U307" s="318"/>
      <c r="V307" s="318"/>
    </row>
    <row r="308" s="304" customFormat="1" ht="22.8" customHeight="1" spans="1:22">
      <c r="A308" s="321" t="s">
        <v>582</v>
      </c>
      <c r="B308" s="321"/>
      <c r="C308" s="321"/>
      <c r="D308" s="311" t="s">
        <v>582</v>
      </c>
      <c r="E308" s="311" t="s">
        <v>454</v>
      </c>
      <c r="F308" s="313">
        <v>15.0578</v>
      </c>
      <c r="G308" s="313"/>
      <c r="H308" s="313"/>
      <c r="I308" s="313"/>
      <c r="J308" s="313"/>
      <c r="K308" s="313"/>
      <c r="L308" s="313"/>
      <c r="M308" s="313"/>
      <c r="N308" s="313"/>
      <c r="O308" s="313"/>
      <c r="P308" s="313"/>
      <c r="Q308" s="313"/>
      <c r="R308" s="313">
        <v>15.0578</v>
      </c>
      <c r="S308" s="313"/>
      <c r="T308" s="313"/>
      <c r="U308" s="313"/>
      <c r="V308" s="313"/>
    </row>
    <row r="309" s="304" customFormat="1" ht="22.8" customHeight="1" spans="1:22">
      <c r="A309" s="321" t="s">
        <v>582</v>
      </c>
      <c r="B309" s="321" t="s">
        <v>583</v>
      </c>
      <c r="C309" s="321"/>
      <c r="D309" s="311" t="s">
        <v>584</v>
      </c>
      <c r="E309" s="311" t="s">
        <v>460</v>
      </c>
      <c r="F309" s="313">
        <v>15.0578</v>
      </c>
      <c r="G309" s="313"/>
      <c r="H309" s="313"/>
      <c r="I309" s="313"/>
      <c r="J309" s="313"/>
      <c r="K309" s="313"/>
      <c r="L309" s="313"/>
      <c r="M309" s="313"/>
      <c r="N309" s="313"/>
      <c r="O309" s="313"/>
      <c r="P309" s="313"/>
      <c r="Q309" s="313"/>
      <c r="R309" s="313">
        <v>15.0578</v>
      </c>
      <c r="S309" s="313"/>
      <c r="T309" s="313"/>
      <c r="U309" s="313"/>
      <c r="V309" s="313"/>
    </row>
    <row r="310" s="304" customFormat="1" ht="22.8" customHeight="1" spans="1:22">
      <c r="A310" s="314" t="s">
        <v>582</v>
      </c>
      <c r="B310" s="314" t="s">
        <v>583</v>
      </c>
      <c r="C310" s="314" t="s">
        <v>565</v>
      </c>
      <c r="D310" s="315" t="s">
        <v>585</v>
      </c>
      <c r="E310" s="325" t="s">
        <v>586</v>
      </c>
      <c r="F310" s="317">
        <v>15.0578</v>
      </c>
      <c r="G310" s="318"/>
      <c r="H310" s="318"/>
      <c r="I310" s="318"/>
      <c r="J310" s="318"/>
      <c r="K310" s="318"/>
      <c r="L310" s="317"/>
      <c r="M310" s="318"/>
      <c r="N310" s="318"/>
      <c r="O310" s="318"/>
      <c r="P310" s="318"/>
      <c r="Q310" s="318"/>
      <c r="R310" s="318">
        <v>15.0578</v>
      </c>
      <c r="S310" s="317"/>
      <c r="T310" s="318"/>
      <c r="U310" s="318"/>
      <c r="V310" s="318"/>
    </row>
    <row r="311" s="304" customFormat="1" ht="22.8" customHeight="1" spans="1:22">
      <c r="A311" s="309"/>
      <c r="B311" s="309"/>
      <c r="C311" s="309"/>
      <c r="D311" s="311" t="s">
        <v>697</v>
      </c>
      <c r="E311" s="311" t="s">
        <v>698</v>
      </c>
      <c r="F311" s="310">
        <v>76.632785</v>
      </c>
      <c r="G311" s="310">
        <v>55.8141</v>
      </c>
      <c r="H311" s="310">
        <v>30.2508</v>
      </c>
      <c r="I311" s="310">
        <v>14.1252</v>
      </c>
      <c r="J311" s="310">
        <v>11.4381</v>
      </c>
      <c r="K311" s="310"/>
      <c r="L311" s="310">
        <v>14.120985</v>
      </c>
      <c r="M311" s="310">
        <v>8.9303</v>
      </c>
      <c r="N311" s="310"/>
      <c r="O311" s="310">
        <v>4.8558</v>
      </c>
      <c r="P311" s="310"/>
      <c r="Q311" s="310">
        <v>0.334885</v>
      </c>
      <c r="R311" s="310">
        <v>6.6977</v>
      </c>
      <c r="S311" s="310"/>
      <c r="T311" s="310"/>
      <c r="U311" s="310"/>
      <c r="V311" s="310"/>
    </row>
    <row r="312" s="304" customFormat="1" ht="22.8" customHeight="1" spans="1:22">
      <c r="A312" s="309"/>
      <c r="B312" s="309"/>
      <c r="C312" s="309"/>
      <c r="D312" s="312" t="s">
        <v>699</v>
      </c>
      <c r="E312" s="312" t="s">
        <v>700</v>
      </c>
      <c r="F312" s="310">
        <v>76.632785</v>
      </c>
      <c r="G312" s="310">
        <v>55.8141</v>
      </c>
      <c r="H312" s="310">
        <v>30.2508</v>
      </c>
      <c r="I312" s="310">
        <v>14.1252</v>
      </c>
      <c r="J312" s="310">
        <v>11.4381</v>
      </c>
      <c r="K312" s="310"/>
      <c r="L312" s="310">
        <v>14.120985</v>
      </c>
      <c r="M312" s="310">
        <v>8.9303</v>
      </c>
      <c r="N312" s="310"/>
      <c r="O312" s="310">
        <v>4.8558</v>
      </c>
      <c r="P312" s="310"/>
      <c r="Q312" s="310">
        <v>0.334885</v>
      </c>
      <c r="R312" s="310">
        <v>6.6977</v>
      </c>
      <c r="S312" s="310"/>
      <c r="T312" s="310"/>
      <c r="U312" s="310"/>
      <c r="V312" s="310"/>
    </row>
    <row r="313" s="304" customFormat="1" ht="22.8" customHeight="1" spans="1:22">
      <c r="A313" s="321" t="s">
        <v>562</v>
      </c>
      <c r="B313" s="321"/>
      <c r="C313" s="321"/>
      <c r="D313" s="311" t="s">
        <v>562</v>
      </c>
      <c r="E313" s="311" t="s">
        <v>143</v>
      </c>
      <c r="F313" s="313">
        <v>55.8141</v>
      </c>
      <c r="G313" s="313">
        <v>55.8141</v>
      </c>
      <c r="H313" s="313">
        <v>30.2508</v>
      </c>
      <c r="I313" s="313">
        <v>14.1252</v>
      </c>
      <c r="J313" s="313">
        <v>11.4381</v>
      </c>
      <c r="K313" s="313"/>
      <c r="L313" s="313"/>
      <c r="M313" s="313"/>
      <c r="N313" s="313"/>
      <c r="O313" s="313"/>
      <c r="P313" s="313"/>
      <c r="Q313" s="313"/>
      <c r="R313" s="313"/>
      <c r="S313" s="313"/>
      <c r="T313" s="313"/>
      <c r="U313" s="313"/>
      <c r="V313" s="313"/>
    </row>
    <row r="314" s="304" customFormat="1" ht="22.8" customHeight="1" spans="1:22">
      <c r="A314" s="321" t="s">
        <v>562</v>
      </c>
      <c r="B314" s="321" t="s">
        <v>701</v>
      </c>
      <c r="C314" s="321"/>
      <c r="D314" s="311" t="s">
        <v>702</v>
      </c>
      <c r="E314" s="311" t="s">
        <v>180</v>
      </c>
      <c r="F314" s="313">
        <v>55.8141</v>
      </c>
      <c r="G314" s="313">
        <v>55.8141</v>
      </c>
      <c r="H314" s="313">
        <v>30.2508</v>
      </c>
      <c r="I314" s="313">
        <v>14.1252</v>
      </c>
      <c r="J314" s="313">
        <v>11.4381</v>
      </c>
      <c r="K314" s="313"/>
      <c r="L314" s="313"/>
      <c r="M314" s="313"/>
      <c r="N314" s="313"/>
      <c r="O314" s="313"/>
      <c r="P314" s="313"/>
      <c r="Q314" s="313"/>
      <c r="R314" s="313"/>
      <c r="S314" s="313"/>
      <c r="T314" s="313"/>
      <c r="U314" s="313"/>
      <c r="V314" s="313"/>
    </row>
    <row r="315" s="304" customFormat="1" ht="22.8" customHeight="1" spans="1:22">
      <c r="A315" s="314" t="s">
        <v>562</v>
      </c>
      <c r="B315" s="314" t="s">
        <v>701</v>
      </c>
      <c r="C315" s="314" t="s">
        <v>565</v>
      </c>
      <c r="D315" s="315" t="s">
        <v>703</v>
      </c>
      <c r="E315" s="325" t="s">
        <v>567</v>
      </c>
      <c r="F315" s="317">
        <v>55.8141</v>
      </c>
      <c r="G315" s="318">
        <v>55.8141</v>
      </c>
      <c r="H315" s="318">
        <v>30.2508</v>
      </c>
      <c r="I315" s="318">
        <v>14.1252</v>
      </c>
      <c r="J315" s="318">
        <v>11.4381</v>
      </c>
      <c r="K315" s="318"/>
      <c r="L315" s="317"/>
      <c r="M315" s="318"/>
      <c r="N315" s="318"/>
      <c r="O315" s="318"/>
      <c r="P315" s="318"/>
      <c r="Q315" s="318"/>
      <c r="R315" s="318"/>
      <c r="S315" s="317"/>
      <c r="T315" s="318"/>
      <c r="U315" s="318"/>
      <c r="V315" s="318"/>
    </row>
    <row r="316" s="304" customFormat="1" ht="22.8" customHeight="1" spans="1:22">
      <c r="A316" s="321" t="s">
        <v>568</v>
      </c>
      <c r="B316" s="321"/>
      <c r="C316" s="321"/>
      <c r="D316" s="311" t="s">
        <v>568</v>
      </c>
      <c r="E316" s="311" t="s">
        <v>264</v>
      </c>
      <c r="F316" s="313">
        <v>9.265185</v>
      </c>
      <c r="G316" s="313"/>
      <c r="H316" s="313"/>
      <c r="I316" s="313"/>
      <c r="J316" s="313"/>
      <c r="K316" s="313"/>
      <c r="L316" s="313">
        <v>9.265185</v>
      </c>
      <c r="M316" s="313">
        <v>8.9303</v>
      </c>
      <c r="N316" s="313"/>
      <c r="O316" s="313"/>
      <c r="P316" s="313"/>
      <c r="Q316" s="313">
        <v>0.334885</v>
      </c>
      <c r="R316" s="313"/>
      <c r="S316" s="313"/>
      <c r="T316" s="313"/>
      <c r="U316" s="313"/>
      <c r="V316" s="313"/>
    </row>
    <row r="317" s="304" customFormat="1" ht="22.8" customHeight="1" spans="1:22">
      <c r="A317" s="321" t="s">
        <v>568</v>
      </c>
      <c r="B317" s="321" t="s">
        <v>569</v>
      </c>
      <c r="C317" s="321"/>
      <c r="D317" s="311" t="s">
        <v>570</v>
      </c>
      <c r="E317" s="311" t="s">
        <v>277</v>
      </c>
      <c r="F317" s="313">
        <v>8.9303</v>
      </c>
      <c r="G317" s="313"/>
      <c r="H317" s="313"/>
      <c r="I317" s="313"/>
      <c r="J317" s="313"/>
      <c r="K317" s="313"/>
      <c r="L317" s="313">
        <v>8.9303</v>
      </c>
      <c r="M317" s="313">
        <v>8.9303</v>
      </c>
      <c r="N317" s="313"/>
      <c r="O317" s="313"/>
      <c r="P317" s="313"/>
      <c r="Q317" s="313"/>
      <c r="R317" s="313"/>
      <c r="S317" s="313"/>
      <c r="T317" s="313"/>
      <c r="U317" s="313"/>
      <c r="V317" s="313"/>
    </row>
    <row r="318" s="304" customFormat="1" ht="22.8" customHeight="1" spans="1:22">
      <c r="A318" s="314" t="s">
        <v>568</v>
      </c>
      <c r="B318" s="314" t="s">
        <v>569</v>
      </c>
      <c r="C318" s="314" t="s">
        <v>569</v>
      </c>
      <c r="D318" s="315" t="s">
        <v>571</v>
      </c>
      <c r="E318" s="325" t="s">
        <v>572</v>
      </c>
      <c r="F318" s="317">
        <v>8.9303</v>
      </c>
      <c r="G318" s="318"/>
      <c r="H318" s="318"/>
      <c r="I318" s="318"/>
      <c r="J318" s="318"/>
      <c r="K318" s="318"/>
      <c r="L318" s="317">
        <v>8.9303</v>
      </c>
      <c r="M318" s="318">
        <v>8.9303</v>
      </c>
      <c r="N318" s="318"/>
      <c r="O318" s="318"/>
      <c r="P318" s="318"/>
      <c r="Q318" s="318"/>
      <c r="R318" s="318"/>
      <c r="S318" s="317"/>
      <c r="T318" s="318"/>
      <c r="U318" s="318"/>
      <c r="V318" s="318"/>
    </row>
    <row r="319" s="304" customFormat="1" ht="22.8" customHeight="1" spans="1:22">
      <c r="A319" s="321" t="s">
        <v>568</v>
      </c>
      <c r="B319" s="321" t="s">
        <v>573</v>
      </c>
      <c r="C319" s="321"/>
      <c r="D319" s="311" t="s">
        <v>574</v>
      </c>
      <c r="E319" s="311" t="s">
        <v>317</v>
      </c>
      <c r="F319" s="313">
        <v>0.334885</v>
      </c>
      <c r="G319" s="313"/>
      <c r="H319" s="313"/>
      <c r="I319" s="313"/>
      <c r="J319" s="313"/>
      <c r="K319" s="313"/>
      <c r="L319" s="313">
        <v>0.334885</v>
      </c>
      <c r="M319" s="313"/>
      <c r="N319" s="313"/>
      <c r="O319" s="313"/>
      <c r="P319" s="313"/>
      <c r="Q319" s="313">
        <v>0.334885</v>
      </c>
      <c r="R319" s="313"/>
      <c r="S319" s="313"/>
      <c r="T319" s="313"/>
      <c r="U319" s="313"/>
      <c r="V319" s="313"/>
    </row>
    <row r="320" s="304" customFormat="1" ht="22.8" customHeight="1" spans="1:22">
      <c r="A320" s="314" t="s">
        <v>568</v>
      </c>
      <c r="B320" s="314" t="s">
        <v>573</v>
      </c>
      <c r="C320" s="314" t="s">
        <v>573</v>
      </c>
      <c r="D320" s="315" t="s">
        <v>575</v>
      </c>
      <c r="E320" s="325" t="s">
        <v>576</v>
      </c>
      <c r="F320" s="317">
        <v>0.334885</v>
      </c>
      <c r="G320" s="318"/>
      <c r="H320" s="318"/>
      <c r="I320" s="318"/>
      <c r="J320" s="318"/>
      <c r="K320" s="318"/>
      <c r="L320" s="317">
        <v>0.334885</v>
      </c>
      <c r="M320" s="318"/>
      <c r="N320" s="318"/>
      <c r="O320" s="318"/>
      <c r="P320" s="318"/>
      <c r="Q320" s="318">
        <v>0.334885</v>
      </c>
      <c r="R320" s="318"/>
      <c r="S320" s="317"/>
      <c r="T320" s="318"/>
      <c r="U320" s="318"/>
      <c r="V320" s="318"/>
    </row>
    <row r="321" s="304" customFormat="1" ht="22.8" customHeight="1" spans="1:22">
      <c r="A321" s="321" t="s">
        <v>577</v>
      </c>
      <c r="B321" s="321"/>
      <c r="C321" s="321"/>
      <c r="D321" s="311" t="s">
        <v>577</v>
      </c>
      <c r="E321" s="311" t="s">
        <v>318</v>
      </c>
      <c r="F321" s="313">
        <v>4.8558</v>
      </c>
      <c r="G321" s="313"/>
      <c r="H321" s="313"/>
      <c r="I321" s="313"/>
      <c r="J321" s="313"/>
      <c r="K321" s="313"/>
      <c r="L321" s="313">
        <v>4.8558</v>
      </c>
      <c r="M321" s="313"/>
      <c r="N321" s="313"/>
      <c r="O321" s="313">
        <v>4.8558</v>
      </c>
      <c r="P321" s="313"/>
      <c r="Q321" s="313"/>
      <c r="R321" s="313"/>
      <c r="S321" s="313"/>
      <c r="T321" s="313"/>
      <c r="U321" s="313"/>
      <c r="V321" s="313"/>
    </row>
    <row r="322" s="304" customFormat="1" ht="22.8" customHeight="1" spans="1:22">
      <c r="A322" s="321" t="s">
        <v>577</v>
      </c>
      <c r="B322" s="321" t="s">
        <v>578</v>
      </c>
      <c r="C322" s="321"/>
      <c r="D322" s="311" t="s">
        <v>579</v>
      </c>
      <c r="E322" s="311" t="s">
        <v>344</v>
      </c>
      <c r="F322" s="313">
        <v>4.8558</v>
      </c>
      <c r="G322" s="313"/>
      <c r="H322" s="313"/>
      <c r="I322" s="313"/>
      <c r="J322" s="313"/>
      <c r="K322" s="313"/>
      <c r="L322" s="313">
        <v>4.8558</v>
      </c>
      <c r="M322" s="313"/>
      <c r="N322" s="313"/>
      <c r="O322" s="313">
        <v>4.8558</v>
      </c>
      <c r="P322" s="313"/>
      <c r="Q322" s="313"/>
      <c r="R322" s="313"/>
      <c r="S322" s="313"/>
      <c r="T322" s="313"/>
      <c r="U322" s="313"/>
      <c r="V322" s="313"/>
    </row>
    <row r="323" s="304" customFormat="1" ht="22.8" customHeight="1" spans="1:22">
      <c r="A323" s="314" t="s">
        <v>577</v>
      </c>
      <c r="B323" s="314" t="s">
        <v>578</v>
      </c>
      <c r="C323" s="314" t="s">
        <v>565</v>
      </c>
      <c r="D323" s="315" t="s">
        <v>580</v>
      </c>
      <c r="E323" s="325" t="s">
        <v>581</v>
      </c>
      <c r="F323" s="317">
        <v>4.8558</v>
      </c>
      <c r="G323" s="318"/>
      <c r="H323" s="318"/>
      <c r="I323" s="318"/>
      <c r="J323" s="318"/>
      <c r="K323" s="318"/>
      <c r="L323" s="317">
        <v>4.8558</v>
      </c>
      <c r="M323" s="318"/>
      <c r="N323" s="318"/>
      <c r="O323" s="318">
        <v>4.8558</v>
      </c>
      <c r="P323" s="318"/>
      <c r="Q323" s="318"/>
      <c r="R323" s="318"/>
      <c r="S323" s="317"/>
      <c r="T323" s="318"/>
      <c r="U323" s="318"/>
      <c r="V323" s="318"/>
    </row>
    <row r="324" s="304" customFormat="1" ht="22.8" customHeight="1" spans="1:22">
      <c r="A324" s="321" t="s">
        <v>582</v>
      </c>
      <c r="B324" s="321"/>
      <c r="C324" s="321"/>
      <c r="D324" s="311" t="s">
        <v>582</v>
      </c>
      <c r="E324" s="311" t="s">
        <v>454</v>
      </c>
      <c r="F324" s="313">
        <v>6.6977</v>
      </c>
      <c r="G324" s="313"/>
      <c r="H324" s="313"/>
      <c r="I324" s="313"/>
      <c r="J324" s="313"/>
      <c r="K324" s="313"/>
      <c r="L324" s="313"/>
      <c r="M324" s="313"/>
      <c r="N324" s="313"/>
      <c r="O324" s="313"/>
      <c r="P324" s="313"/>
      <c r="Q324" s="313"/>
      <c r="R324" s="313">
        <v>6.6977</v>
      </c>
      <c r="S324" s="313"/>
      <c r="T324" s="313"/>
      <c r="U324" s="313"/>
      <c r="V324" s="313"/>
    </row>
    <row r="325" s="304" customFormat="1" ht="22.8" customHeight="1" spans="1:22">
      <c r="A325" s="321" t="s">
        <v>582</v>
      </c>
      <c r="B325" s="321" t="s">
        <v>583</v>
      </c>
      <c r="C325" s="321"/>
      <c r="D325" s="311" t="s">
        <v>584</v>
      </c>
      <c r="E325" s="311" t="s">
        <v>460</v>
      </c>
      <c r="F325" s="313">
        <v>6.6977</v>
      </c>
      <c r="G325" s="313"/>
      <c r="H325" s="313"/>
      <c r="I325" s="313"/>
      <c r="J325" s="313"/>
      <c r="K325" s="313"/>
      <c r="L325" s="313"/>
      <c r="M325" s="313"/>
      <c r="N325" s="313"/>
      <c r="O325" s="313"/>
      <c r="P325" s="313"/>
      <c r="Q325" s="313"/>
      <c r="R325" s="313">
        <v>6.6977</v>
      </c>
      <c r="S325" s="313"/>
      <c r="T325" s="313"/>
      <c r="U325" s="313"/>
      <c r="V325" s="313"/>
    </row>
    <row r="326" s="304" customFormat="1" ht="22.8" customHeight="1" spans="1:22">
      <c r="A326" s="314" t="s">
        <v>582</v>
      </c>
      <c r="B326" s="314" t="s">
        <v>583</v>
      </c>
      <c r="C326" s="314" t="s">
        <v>565</v>
      </c>
      <c r="D326" s="315" t="s">
        <v>585</v>
      </c>
      <c r="E326" s="325" t="s">
        <v>586</v>
      </c>
      <c r="F326" s="317">
        <v>6.6977</v>
      </c>
      <c r="G326" s="318"/>
      <c r="H326" s="318"/>
      <c r="I326" s="318"/>
      <c r="J326" s="318"/>
      <c r="K326" s="318"/>
      <c r="L326" s="317"/>
      <c r="M326" s="318"/>
      <c r="N326" s="318"/>
      <c r="O326" s="318"/>
      <c r="P326" s="318"/>
      <c r="Q326" s="318"/>
      <c r="R326" s="318">
        <v>6.6977</v>
      </c>
      <c r="S326" s="317"/>
      <c r="T326" s="318"/>
      <c r="U326" s="318"/>
      <c r="V326" s="318"/>
    </row>
    <row r="327" s="304" customFormat="1" ht="22.8" customHeight="1" spans="1:22">
      <c r="A327" s="309"/>
      <c r="B327" s="309"/>
      <c r="C327" s="309"/>
      <c r="D327" s="311" t="s">
        <v>704</v>
      </c>
      <c r="E327" s="311" t="s">
        <v>705</v>
      </c>
      <c r="F327" s="310">
        <v>71.37261</v>
      </c>
      <c r="G327" s="310">
        <v>51.9316</v>
      </c>
      <c r="H327" s="310">
        <v>25.8504</v>
      </c>
      <c r="I327" s="310">
        <v>8.856</v>
      </c>
      <c r="J327" s="310">
        <v>10.7224</v>
      </c>
      <c r="K327" s="310">
        <v>6.5028</v>
      </c>
      <c r="L327" s="310">
        <v>13.20921</v>
      </c>
      <c r="M327" s="310">
        <v>8.2611</v>
      </c>
      <c r="N327" s="310"/>
      <c r="O327" s="310">
        <v>4.4919</v>
      </c>
      <c r="P327" s="310"/>
      <c r="Q327" s="310">
        <v>0.45621</v>
      </c>
      <c r="R327" s="310">
        <v>6.2318</v>
      </c>
      <c r="S327" s="310"/>
      <c r="T327" s="310"/>
      <c r="U327" s="310"/>
      <c r="V327" s="310"/>
    </row>
    <row r="328" s="304" customFormat="1" ht="22.8" customHeight="1" spans="1:22">
      <c r="A328" s="309"/>
      <c r="B328" s="309"/>
      <c r="C328" s="309"/>
      <c r="D328" s="312" t="s">
        <v>706</v>
      </c>
      <c r="E328" s="312" t="s">
        <v>707</v>
      </c>
      <c r="F328" s="310">
        <v>71.37261</v>
      </c>
      <c r="G328" s="310">
        <v>51.9316</v>
      </c>
      <c r="H328" s="310">
        <v>25.8504</v>
      </c>
      <c r="I328" s="310">
        <v>8.856</v>
      </c>
      <c r="J328" s="310">
        <v>10.7224</v>
      </c>
      <c r="K328" s="310">
        <v>6.5028</v>
      </c>
      <c r="L328" s="310">
        <v>13.20921</v>
      </c>
      <c r="M328" s="310">
        <v>8.2611</v>
      </c>
      <c r="N328" s="310"/>
      <c r="O328" s="310">
        <v>4.4919</v>
      </c>
      <c r="P328" s="310"/>
      <c r="Q328" s="310">
        <v>0.45621</v>
      </c>
      <c r="R328" s="310">
        <v>6.2318</v>
      </c>
      <c r="S328" s="310"/>
      <c r="T328" s="310"/>
      <c r="U328" s="310"/>
      <c r="V328" s="310"/>
    </row>
    <row r="329" s="304" customFormat="1" ht="22.8" customHeight="1" spans="1:22">
      <c r="A329" s="321" t="s">
        <v>562</v>
      </c>
      <c r="B329" s="321"/>
      <c r="C329" s="321"/>
      <c r="D329" s="311" t="s">
        <v>562</v>
      </c>
      <c r="E329" s="311" t="s">
        <v>143</v>
      </c>
      <c r="F329" s="313">
        <v>51.9316</v>
      </c>
      <c r="G329" s="313">
        <v>51.9316</v>
      </c>
      <c r="H329" s="313">
        <v>25.8504</v>
      </c>
      <c r="I329" s="313">
        <v>8.856</v>
      </c>
      <c r="J329" s="313">
        <v>10.7224</v>
      </c>
      <c r="K329" s="313">
        <v>6.5028</v>
      </c>
      <c r="L329" s="313"/>
      <c r="M329" s="313"/>
      <c r="N329" s="313"/>
      <c r="O329" s="313"/>
      <c r="P329" s="313"/>
      <c r="Q329" s="313"/>
      <c r="R329" s="313"/>
      <c r="S329" s="313"/>
      <c r="T329" s="313"/>
      <c r="U329" s="313"/>
      <c r="V329" s="313"/>
    </row>
    <row r="330" s="304" customFormat="1" ht="22.8" customHeight="1" spans="1:22">
      <c r="A330" s="321" t="s">
        <v>562</v>
      </c>
      <c r="B330" s="321" t="s">
        <v>701</v>
      </c>
      <c r="C330" s="321"/>
      <c r="D330" s="311" t="s">
        <v>702</v>
      </c>
      <c r="E330" s="311" t="s">
        <v>180</v>
      </c>
      <c r="F330" s="313">
        <v>51.9316</v>
      </c>
      <c r="G330" s="313">
        <v>51.9316</v>
      </c>
      <c r="H330" s="313">
        <v>25.8504</v>
      </c>
      <c r="I330" s="313">
        <v>8.856</v>
      </c>
      <c r="J330" s="313">
        <v>10.7224</v>
      </c>
      <c r="K330" s="313">
        <v>6.5028</v>
      </c>
      <c r="L330" s="313"/>
      <c r="M330" s="313"/>
      <c r="N330" s="313"/>
      <c r="O330" s="313"/>
      <c r="P330" s="313"/>
      <c r="Q330" s="313"/>
      <c r="R330" s="313"/>
      <c r="S330" s="313"/>
      <c r="T330" s="313"/>
      <c r="U330" s="313"/>
      <c r="V330" s="313"/>
    </row>
    <row r="331" s="304" customFormat="1" ht="22.8" customHeight="1" spans="1:22">
      <c r="A331" s="314" t="s">
        <v>562</v>
      </c>
      <c r="B331" s="314" t="s">
        <v>701</v>
      </c>
      <c r="C331" s="314" t="s">
        <v>565</v>
      </c>
      <c r="D331" s="315" t="s">
        <v>703</v>
      </c>
      <c r="E331" s="325" t="s">
        <v>567</v>
      </c>
      <c r="F331" s="317">
        <v>51.9316</v>
      </c>
      <c r="G331" s="318">
        <v>51.9316</v>
      </c>
      <c r="H331" s="318">
        <v>25.8504</v>
      </c>
      <c r="I331" s="318">
        <v>8.856</v>
      </c>
      <c r="J331" s="318">
        <v>10.7224</v>
      </c>
      <c r="K331" s="318">
        <v>6.5028</v>
      </c>
      <c r="L331" s="317"/>
      <c r="M331" s="318"/>
      <c r="N331" s="318"/>
      <c r="O331" s="318"/>
      <c r="P331" s="318"/>
      <c r="Q331" s="318"/>
      <c r="R331" s="318"/>
      <c r="S331" s="317"/>
      <c r="T331" s="318"/>
      <c r="U331" s="318"/>
      <c r="V331" s="318"/>
    </row>
    <row r="332" s="304" customFormat="1" ht="22.8" customHeight="1" spans="1:22">
      <c r="A332" s="321" t="s">
        <v>568</v>
      </c>
      <c r="B332" s="321"/>
      <c r="C332" s="321"/>
      <c r="D332" s="311" t="s">
        <v>568</v>
      </c>
      <c r="E332" s="311" t="s">
        <v>264</v>
      </c>
      <c r="F332" s="313">
        <v>8.71731</v>
      </c>
      <c r="G332" s="313"/>
      <c r="H332" s="313"/>
      <c r="I332" s="313"/>
      <c r="J332" s="313"/>
      <c r="K332" s="313"/>
      <c r="L332" s="313">
        <v>8.71731</v>
      </c>
      <c r="M332" s="313">
        <v>8.2611</v>
      </c>
      <c r="N332" s="313"/>
      <c r="O332" s="313"/>
      <c r="P332" s="313"/>
      <c r="Q332" s="313">
        <v>0.45621</v>
      </c>
      <c r="R332" s="313"/>
      <c r="S332" s="313"/>
      <c r="T332" s="313"/>
      <c r="U332" s="313"/>
      <c r="V332" s="313"/>
    </row>
    <row r="333" s="304" customFormat="1" ht="22.8" customHeight="1" spans="1:22">
      <c r="A333" s="321" t="s">
        <v>568</v>
      </c>
      <c r="B333" s="321" t="s">
        <v>569</v>
      </c>
      <c r="C333" s="321"/>
      <c r="D333" s="311" t="s">
        <v>570</v>
      </c>
      <c r="E333" s="311" t="s">
        <v>277</v>
      </c>
      <c r="F333" s="313">
        <v>8.2611</v>
      </c>
      <c r="G333" s="313"/>
      <c r="H333" s="313"/>
      <c r="I333" s="313"/>
      <c r="J333" s="313"/>
      <c r="K333" s="313"/>
      <c r="L333" s="313">
        <v>8.2611</v>
      </c>
      <c r="M333" s="313">
        <v>8.2611</v>
      </c>
      <c r="N333" s="313"/>
      <c r="O333" s="313"/>
      <c r="P333" s="313"/>
      <c r="Q333" s="313"/>
      <c r="R333" s="313"/>
      <c r="S333" s="313"/>
      <c r="T333" s="313"/>
      <c r="U333" s="313"/>
      <c r="V333" s="313"/>
    </row>
    <row r="334" s="304" customFormat="1" ht="22.8" customHeight="1" spans="1:22">
      <c r="A334" s="314" t="s">
        <v>568</v>
      </c>
      <c r="B334" s="314" t="s">
        <v>569</v>
      </c>
      <c r="C334" s="314" t="s">
        <v>569</v>
      </c>
      <c r="D334" s="315" t="s">
        <v>571</v>
      </c>
      <c r="E334" s="325" t="s">
        <v>572</v>
      </c>
      <c r="F334" s="317">
        <v>8.2611</v>
      </c>
      <c r="G334" s="318"/>
      <c r="H334" s="318"/>
      <c r="I334" s="318"/>
      <c r="J334" s="318"/>
      <c r="K334" s="318"/>
      <c r="L334" s="317">
        <v>8.2611</v>
      </c>
      <c r="M334" s="318">
        <v>8.2611</v>
      </c>
      <c r="N334" s="318"/>
      <c r="O334" s="318"/>
      <c r="P334" s="318"/>
      <c r="Q334" s="318"/>
      <c r="R334" s="318"/>
      <c r="S334" s="317"/>
      <c r="T334" s="318"/>
      <c r="U334" s="318"/>
      <c r="V334" s="318"/>
    </row>
    <row r="335" s="304" customFormat="1" ht="22.8" customHeight="1" spans="1:22">
      <c r="A335" s="321" t="s">
        <v>568</v>
      </c>
      <c r="B335" s="321" t="s">
        <v>573</v>
      </c>
      <c r="C335" s="321"/>
      <c r="D335" s="311" t="s">
        <v>574</v>
      </c>
      <c r="E335" s="311" t="s">
        <v>317</v>
      </c>
      <c r="F335" s="313">
        <v>0.45621</v>
      </c>
      <c r="G335" s="313"/>
      <c r="H335" s="313"/>
      <c r="I335" s="313"/>
      <c r="J335" s="313"/>
      <c r="K335" s="313"/>
      <c r="L335" s="313">
        <v>0.45621</v>
      </c>
      <c r="M335" s="313"/>
      <c r="N335" s="313"/>
      <c r="O335" s="313"/>
      <c r="P335" s="313"/>
      <c r="Q335" s="313">
        <v>0.45621</v>
      </c>
      <c r="R335" s="313"/>
      <c r="S335" s="313"/>
      <c r="T335" s="313"/>
      <c r="U335" s="313"/>
      <c r="V335" s="313"/>
    </row>
    <row r="336" s="304" customFormat="1" ht="22.8" customHeight="1" spans="1:22">
      <c r="A336" s="314" t="s">
        <v>568</v>
      </c>
      <c r="B336" s="314" t="s">
        <v>573</v>
      </c>
      <c r="C336" s="314" t="s">
        <v>573</v>
      </c>
      <c r="D336" s="315" t="s">
        <v>575</v>
      </c>
      <c r="E336" s="325" t="s">
        <v>576</v>
      </c>
      <c r="F336" s="317">
        <v>0.45621</v>
      </c>
      <c r="G336" s="318"/>
      <c r="H336" s="318"/>
      <c r="I336" s="318"/>
      <c r="J336" s="318"/>
      <c r="K336" s="318"/>
      <c r="L336" s="317">
        <v>0.45621</v>
      </c>
      <c r="M336" s="318"/>
      <c r="N336" s="318"/>
      <c r="O336" s="318"/>
      <c r="P336" s="318"/>
      <c r="Q336" s="318">
        <v>0.45621</v>
      </c>
      <c r="R336" s="318"/>
      <c r="S336" s="317"/>
      <c r="T336" s="318"/>
      <c r="U336" s="318"/>
      <c r="V336" s="318"/>
    </row>
    <row r="337" s="304" customFormat="1" ht="22.8" customHeight="1" spans="1:22">
      <c r="A337" s="321" t="s">
        <v>577</v>
      </c>
      <c r="B337" s="321"/>
      <c r="C337" s="321"/>
      <c r="D337" s="311" t="s">
        <v>577</v>
      </c>
      <c r="E337" s="311" t="s">
        <v>318</v>
      </c>
      <c r="F337" s="313">
        <v>4.4919</v>
      </c>
      <c r="G337" s="313"/>
      <c r="H337" s="313"/>
      <c r="I337" s="313"/>
      <c r="J337" s="313"/>
      <c r="K337" s="313"/>
      <c r="L337" s="313">
        <v>4.4919</v>
      </c>
      <c r="M337" s="313"/>
      <c r="N337" s="313"/>
      <c r="O337" s="313">
        <v>4.4919</v>
      </c>
      <c r="P337" s="313"/>
      <c r="Q337" s="313"/>
      <c r="R337" s="313"/>
      <c r="S337" s="313"/>
      <c r="T337" s="313"/>
      <c r="U337" s="313"/>
      <c r="V337" s="313"/>
    </row>
    <row r="338" s="304" customFormat="1" ht="22.8" customHeight="1" spans="1:22">
      <c r="A338" s="321" t="s">
        <v>577</v>
      </c>
      <c r="B338" s="321" t="s">
        <v>578</v>
      </c>
      <c r="C338" s="321"/>
      <c r="D338" s="311" t="s">
        <v>579</v>
      </c>
      <c r="E338" s="311" t="s">
        <v>344</v>
      </c>
      <c r="F338" s="313">
        <v>4.4919</v>
      </c>
      <c r="G338" s="313"/>
      <c r="H338" s="313"/>
      <c r="I338" s="313"/>
      <c r="J338" s="313"/>
      <c r="K338" s="313"/>
      <c r="L338" s="313">
        <v>4.4919</v>
      </c>
      <c r="M338" s="313"/>
      <c r="N338" s="313"/>
      <c r="O338" s="313">
        <v>4.4919</v>
      </c>
      <c r="P338" s="313"/>
      <c r="Q338" s="313"/>
      <c r="R338" s="313"/>
      <c r="S338" s="313"/>
      <c r="T338" s="313"/>
      <c r="U338" s="313"/>
      <c r="V338" s="313"/>
    </row>
    <row r="339" s="304" customFormat="1" ht="22.8" customHeight="1" spans="1:22">
      <c r="A339" s="314" t="s">
        <v>577</v>
      </c>
      <c r="B339" s="314" t="s">
        <v>578</v>
      </c>
      <c r="C339" s="314" t="s">
        <v>565</v>
      </c>
      <c r="D339" s="315" t="s">
        <v>580</v>
      </c>
      <c r="E339" s="325" t="s">
        <v>581</v>
      </c>
      <c r="F339" s="317">
        <v>4.4919</v>
      </c>
      <c r="G339" s="318"/>
      <c r="H339" s="318"/>
      <c r="I339" s="318"/>
      <c r="J339" s="318"/>
      <c r="K339" s="318"/>
      <c r="L339" s="317">
        <v>4.4919</v>
      </c>
      <c r="M339" s="318"/>
      <c r="N339" s="318"/>
      <c r="O339" s="318">
        <v>4.4919</v>
      </c>
      <c r="P339" s="318"/>
      <c r="Q339" s="318"/>
      <c r="R339" s="318"/>
      <c r="S339" s="317"/>
      <c r="T339" s="318"/>
      <c r="U339" s="318"/>
      <c r="V339" s="318"/>
    </row>
    <row r="340" s="304" customFormat="1" ht="22.8" customHeight="1" spans="1:22">
      <c r="A340" s="321" t="s">
        <v>582</v>
      </c>
      <c r="B340" s="321"/>
      <c r="C340" s="321"/>
      <c r="D340" s="311" t="s">
        <v>582</v>
      </c>
      <c r="E340" s="311" t="s">
        <v>454</v>
      </c>
      <c r="F340" s="313">
        <v>6.2318</v>
      </c>
      <c r="G340" s="313"/>
      <c r="H340" s="313"/>
      <c r="I340" s="313"/>
      <c r="J340" s="313"/>
      <c r="K340" s="313"/>
      <c r="L340" s="313"/>
      <c r="M340" s="313"/>
      <c r="N340" s="313"/>
      <c r="O340" s="313"/>
      <c r="P340" s="313"/>
      <c r="Q340" s="313"/>
      <c r="R340" s="313">
        <v>6.2318</v>
      </c>
      <c r="S340" s="313"/>
      <c r="T340" s="313"/>
      <c r="U340" s="313"/>
      <c r="V340" s="313"/>
    </row>
    <row r="341" s="304" customFormat="1" ht="22.8" customHeight="1" spans="1:22">
      <c r="A341" s="321" t="s">
        <v>582</v>
      </c>
      <c r="B341" s="321" t="s">
        <v>583</v>
      </c>
      <c r="C341" s="321"/>
      <c r="D341" s="311" t="s">
        <v>584</v>
      </c>
      <c r="E341" s="311" t="s">
        <v>460</v>
      </c>
      <c r="F341" s="313">
        <v>6.2318</v>
      </c>
      <c r="G341" s="313"/>
      <c r="H341" s="313"/>
      <c r="I341" s="313"/>
      <c r="J341" s="313"/>
      <c r="K341" s="313"/>
      <c r="L341" s="313"/>
      <c r="M341" s="313"/>
      <c r="N341" s="313"/>
      <c r="O341" s="313"/>
      <c r="P341" s="313"/>
      <c r="Q341" s="313"/>
      <c r="R341" s="313">
        <v>6.2318</v>
      </c>
      <c r="S341" s="313"/>
      <c r="T341" s="313"/>
      <c r="U341" s="313"/>
      <c r="V341" s="313"/>
    </row>
    <row r="342" s="304" customFormat="1" ht="22.8" customHeight="1" spans="1:22">
      <c r="A342" s="314" t="s">
        <v>582</v>
      </c>
      <c r="B342" s="314" t="s">
        <v>583</v>
      </c>
      <c r="C342" s="314" t="s">
        <v>565</v>
      </c>
      <c r="D342" s="315" t="s">
        <v>585</v>
      </c>
      <c r="E342" s="325" t="s">
        <v>586</v>
      </c>
      <c r="F342" s="317">
        <v>6.2318</v>
      </c>
      <c r="G342" s="318"/>
      <c r="H342" s="318"/>
      <c r="I342" s="318"/>
      <c r="J342" s="318"/>
      <c r="K342" s="318"/>
      <c r="L342" s="317"/>
      <c r="M342" s="318"/>
      <c r="N342" s="318"/>
      <c r="O342" s="318"/>
      <c r="P342" s="318"/>
      <c r="Q342" s="318"/>
      <c r="R342" s="318">
        <v>6.2318</v>
      </c>
      <c r="S342" s="317"/>
      <c r="T342" s="318"/>
      <c r="U342" s="318"/>
      <c r="V342" s="318"/>
    </row>
    <row r="343" s="304" customFormat="1" ht="22.8" customHeight="1" spans="1:22">
      <c r="A343" s="309"/>
      <c r="B343" s="309"/>
      <c r="C343" s="309"/>
      <c r="D343" s="311" t="s">
        <v>708</v>
      </c>
      <c r="E343" s="311" t="s">
        <v>709</v>
      </c>
      <c r="F343" s="310">
        <v>1550.177989</v>
      </c>
      <c r="G343" s="310">
        <v>1161.5348</v>
      </c>
      <c r="H343" s="310">
        <v>535.482</v>
      </c>
      <c r="I343" s="310">
        <v>386.5452</v>
      </c>
      <c r="J343" s="310">
        <v>195.0012</v>
      </c>
      <c r="K343" s="310">
        <v>44.5064</v>
      </c>
      <c r="L343" s="310">
        <v>249.258989</v>
      </c>
      <c r="M343" s="310">
        <v>156.906</v>
      </c>
      <c r="N343" s="310"/>
      <c r="O343" s="310">
        <v>85.3177</v>
      </c>
      <c r="P343" s="310"/>
      <c r="Q343" s="310">
        <v>7.035289</v>
      </c>
      <c r="R343" s="310">
        <v>139.3842</v>
      </c>
      <c r="S343" s="310"/>
      <c r="T343" s="310"/>
      <c r="U343" s="310"/>
      <c r="V343" s="310"/>
    </row>
    <row r="344" s="304" customFormat="1" ht="22.8" customHeight="1" spans="1:22">
      <c r="A344" s="309"/>
      <c r="B344" s="309"/>
      <c r="C344" s="309"/>
      <c r="D344" s="312" t="s">
        <v>710</v>
      </c>
      <c r="E344" s="312" t="s">
        <v>711</v>
      </c>
      <c r="F344" s="310">
        <v>1550.177989</v>
      </c>
      <c r="G344" s="310">
        <v>1161.5348</v>
      </c>
      <c r="H344" s="310">
        <v>535.482</v>
      </c>
      <c r="I344" s="310">
        <v>386.5452</v>
      </c>
      <c r="J344" s="310">
        <v>195.0012</v>
      </c>
      <c r="K344" s="310">
        <v>44.5064</v>
      </c>
      <c r="L344" s="310">
        <v>249.258989</v>
      </c>
      <c r="M344" s="310">
        <v>156.906</v>
      </c>
      <c r="N344" s="310"/>
      <c r="O344" s="310">
        <v>85.3177</v>
      </c>
      <c r="P344" s="310"/>
      <c r="Q344" s="310">
        <v>7.035289</v>
      </c>
      <c r="R344" s="310">
        <v>139.3842</v>
      </c>
      <c r="S344" s="310"/>
      <c r="T344" s="310"/>
      <c r="U344" s="310"/>
      <c r="V344" s="310"/>
    </row>
    <row r="345" s="304" customFormat="1" ht="22.8" customHeight="1" spans="1:22">
      <c r="A345" s="321" t="s">
        <v>659</v>
      </c>
      <c r="B345" s="321"/>
      <c r="C345" s="321"/>
      <c r="D345" s="311" t="s">
        <v>659</v>
      </c>
      <c r="E345" s="311" t="s">
        <v>210</v>
      </c>
      <c r="F345" s="313">
        <v>1161.5348</v>
      </c>
      <c r="G345" s="313">
        <v>1161.5348</v>
      </c>
      <c r="H345" s="313">
        <v>535.482</v>
      </c>
      <c r="I345" s="313">
        <v>386.5452</v>
      </c>
      <c r="J345" s="313">
        <v>195.0012</v>
      </c>
      <c r="K345" s="313">
        <v>44.5064</v>
      </c>
      <c r="L345" s="313"/>
      <c r="M345" s="313"/>
      <c r="N345" s="313"/>
      <c r="O345" s="313"/>
      <c r="P345" s="313"/>
      <c r="Q345" s="313"/>
      <c r="R345" s="313"/>
      <c r="S345" s="313"/>
      <c r="T345" s="313"/>
      <c r="U345" s="313"/>
      <c r="V345" s="313"/>
    </row>
    <row r="346" s="304" customFormat="1" ht="22.8" customHeight="1" spans="1:22">
      <c r="A346" s="321" t="s">
        <v>659</v>
      </c>
      <c r="B346" s="321" t="s">
        <v>645</v>
      </c>
      <c r="C346" s="321"/>
      <c r="D346" s="311" t="s">
        <v>712</v>
      </c>
      <c r="E346" s="311" t="s">
        <v>214</v>
      </c>
      <c r="F346" s="313">
        <v>1161.5348</v>
      </c>
      <c r="G346" s="313">
        <v>1161.5348</v>
      </c>
      <c r="H346" s="313">
        <v>535.482</v>
      </c>
      <c r="I346" s="313">
        <v>386.5452</v>
      </c>
      <c r="J346" s="313">
        <v>195.0012</v>
      </c>
      <c r="K346" s="313">
        <v>44.5064</v>
      </c>
      <c r="L346" s="313"/>
      <c r="M346" s="313"/>
      <c r="N346" s="313"/>
      <c r="O346" s="313"/>
      <c r="P346" s="313"/>
      <c r="Q346" s="313"/>
      <c r="R346" s="313"/>
      <c r="S346" s="313"/>
      <c r="T346" s="313"/>
      <c r="U346" s="313"/>
      <c r="V346" s="313"/>
    </row>
    <row r="347" s="304" customFormat="1" ht="22.8" customHeight="1" spans="1:22">
      <c r="A347" s="314" t="s">
        <v>659</v>
      </c>
      <c r="B347" s="314" t="s">
        <v>645</v>
      </c>
      <c r="C347" s="314" t="s">
        <v>565</v>
      </c>
      <c r="D347" s="315" t="s">
        <v>713</v>
      </c>
      <c r="E347" s="325" t="s">
        <v>567</v>
      </c>
      <c r="F347" s="317">
        <v>1161.5348</v>
      </c>
      <c r="G347" s="318">
        <v>1161.5348</v>
      </c>
      <c r="H347" s="318">
        <v>535.482</v>
      </c>
      <c r="I347" s="318">
        <v>386.5452</v>
      </c>
      <c r="J347" s="318">
        <v>195.0012</v>
      </c>
      <c r="K347" s="318">
        <v>44.5064</v>
      </c>
      <c r="L347" s="317"/>
      <c r="M347" s="318"/>
      <c r="N347" s="318"/>
      <c r="O347" s="318"/>
      <c r="P347" s="318"/>
      <c r="Q347" s="318"/>
      <c r="R347" s="318"/>
      <c r="S347" s="317"/>
      <c r="T347" s="318"/>
      <c r="U347" s="318"/>
      <c r="V347" s="318"/>
    </row>
    <row r="348" s="304" customFormat="1" ht="22.8" customHeight="1" spans="1:22">
      <c r="A348" s="321" t="s">
        <v>568</v>
      </c>
      <c r="B348" s="321"/>
      <c r="C348" s="321"/>
      <c r="D348" s="311" t="s">
        <v>568</v>
      </c>
      <c r="E348" s="311" t="s">
        <v>264</v>
      </c>
      <c r="F348" s="313">
        <v>163.941289</v>
      </c>
      <c r="G348" s="313"/>
      <c r="H348" s="313"/>
      <c r="I348" s="313"/>
      <c r="J348" s="313"/>
      <c r="K348" s="313"/>
      <c r="L348" s="313">
        <v>163.941289</v>
      </c>
      <c r="M348" s="313">
        <v>156.906</v>
      </c>
      <c r="N348" s="313"/>
      <c r="O348" s="313"/>
      <c r="P348" s="313"/>
      <c r="Q348" s="313">
        <v>7.035289</v>
      </c>
      <c r="R348" s="313"/>
      <c r="S348" s="313"/>
      <c r="T348" s="313"/>
      <c r="U348" s="313"/>
      <c r="V348" s="313"/>
    </row>
    <row r="349" s="304" customFormat="1" ht="22.8" customHeight="1" spans="1:22">
      <c r="A349" s="321" t="s">
        <v>568</v>
      </c>
      <c r="B349" s="321" t="s">
        <v>569</v>
      </c>
      <c r="C349" s="321"/>
      <c r="D349" s="311" t="s">
        <v>570</v>
      </c>
      <c r="E349" s="311" t="s">
        <v>277</v>
      </c>
      <c r="F349" s="313">
        <v>156.906</v>
      </c>
      <c r="G349" s="313"/>
      <c r="H349" s="313"/>
      <c r="I349" s="313"/>
      <c r="J349" s="313"/>
      <c r="K349" s="313"/>
      <c r="L349" s="313">
        <v>156.906</v>
      </c>
      <c r="M349" s="313">
        <v>156.906</v>
      </c>
      <c r="N349" s="313"/>
      <c r="O349" s="313"/>
      <c r="P349" s="313"/>
      <c r="Q349" s="313"/>
      <c r="R349" s="313"/>
      <c r="S349" s="313"/>
      <c r="T349" s="313"/>
      <c r="U349" s="313"/>
      <c r="V349" s="313"/>
    </row>
    <row r="350" s="304" customFormat="1" ht="22.8" customHeight="1" spans="1:22">
      <c r="A350" s="314" t="s">
        <v>568</v>
      </c>
      <c r="B350" s="314" t="s">
        <v>569</v>
      </c>
      <c r="C350" s="314" t="s">
        <v>569</v>
      </c>
      <c r="D350" s="315" t="s">
        <v>571</v>
      </c>
      <c r="E350" s="325" t="s">
        <v>572</v>
      </c>
      <c r="F350" s="317">
        <v>156.906</v>
      </c>
      <c r="G350" s="318"/>
      <c r="H350" s="318"/>
      <c r="I350" s="318"/>
      <c r="J350" s="318"/>
      <c r="K350" s="318"/>
      <c r="L350" s="317">
        <v>156.906</v>
      </c>
      <c r="M350" s="318">
        <v>156.906</v>
      </c>
      <c r="N350" s="318"/>
      <c r="O350" s="318"/>
      <c r="P350" s="318"/>
      <c r="Q350" s="318"/>
      <c r="R350" s="318"/>
      <c r="S350" s="317"/>
      <c r="T350" s="318"/>
      <c r="U350" s="318"/>
      <c r="V350" s="318"/>
    </row>
    <row r="351" s="304" customFormat="1" ht="22.8" customHeight="1" spans="1:22">
      <c r="A351" s="321" t="s">
        <v>568</v>
      </c>
      <c r="B351" s="321" t="s">
        <v>573</v>
      </c>
      <c r="C351" s="321"/>
      <c r="D351" s="311" t="s">
        <v>574</v>
      </c>
      <c r="E351" s="311" t="s">
        <v>317</v>
      </c>
      <c r="F351" s="313">
        <v>7.035289</v>
      </c>
      <c r="G351" s="313"/>
      <c r="H351" s="313"/>
      <c r="I351" s="313"/>
      <c r="J351" s="313"/>
      <c r="K351" s="313"/>
      <c r="L351" s="313">
        <v>7.035289</v>
      </c>
      <c r="M351" s="313"/>
      <c r="N351" s="313"/>
      <c r="O351" s="313"/>
      <c r="P351" s="313"/>
      <c r="Q351" s="313">
        <v>7.035289</v>
      </c>
      <c r="R351" s="313"/>
      <c r="S351" s="313"/>
      <c r="T351" s="313"/>
      <c r="U351" s="313"/>
      <c r="V351" s="313"/>
    </row>
    <row r="352" s="304" customFormat="1" ht="22.8" customHeight="1" spans="1:22">
      <c r="A352" s="314" t="s">
        <v>568</v>
      </c>
      <c r="B352" s="314" t="s">
        <v>573</v>
      </c>
      <c r="C352" s="314" t="s">
        <v>573</v>
      </c>
      <c r="D352" s="315" t="s">
        <v>575</v>
      </c>
      <c r="E352" s="325" t="s">
        <v>576</v>
      </c>
      <c r="F352" s="317">
        <v>7.035289</v>
      </c>
      <c r="G352" s="318"/>
      <c r="H352" s="318"/>
      <c r="I352" s="318"/>
      <c r="J352" s="318"/>
      <c r="K352" s="318"/>
      <c r="L352" s="317">
        <v>7.035289</v>
      </c>
      <c r="M352" s="318"/>
      <c r="N352" s="318"/>
      <c r="O352" s="318"/>
      <c r="P352" s="318"/>
      <c r="Q352" s="318">
        <v>7.035289</v>
      </c>
      <c r="R352" s="318"/>
      <c r="S352" s="317"/>
      <c r="T352" s="318"/>
      <c r="U352" s="318"/>
      <c r="V352" s="318"/>
    </row>
    <row r="353" s="304" customFormat="1" ht="22.8" customHeight="1" spans="1:22">
      <c r="A353" s="321" t="s">
        <v>577</v>
      </c>
      <c r="B353" s="321"/>
      <c r="C353" s="321"/>
      <c r="D353" s="311" t="s">
        <v>577</v>
      </c>
      <c r="E353" s="311" t="s">
        <v>318</v>
      </c>
      <c r="F353" s="313">
        <v>85.3177</v>
      </c>
      <c r="G353" s="313"/>
      <c r="H353" s="313"/>
      <c r="I353" s="313"/>
      <c r="J353" s="313"/>
      <c r="K353" s="313"/>
      <c r="L353" s="313">
        <v>85.3177</v>
      </c>
      <c r="M353" s="313"/>
      <c r="N353" s="313"/>
      <c r="O353" s="313">
        <v>85.3177</v>
      </c>
      <c r="P353" s="313"/>
      <c r="Q353" s="313"/>
      <c r="R353" s="313"/>
      <c r="S353" s="313"/>
      <c r="T353" s="313"/>
      <c r="U353" s="313"/>
      <c r="V353" s="313"/>
    </row>
    <row r="354" s="304" customFormat="1" ht="22.8" customHeight="1" spans="1:22">
      <c r="A354" s="321" t="s">
        <v>577</v>
      </c>
      <c r="B354" s="321" t="s">
        <v>578</v>
      </c>
      <c r="C354" s="321"/>
      <c r="D354" s="311" t="s">
        <v>579</v>
      </c>
      <c r="E354" s="311" t="s">
        <v>344</v>
      </c>
      <c r="F354" s="313">
        <v>85.3177</v>
      </c>
      <c r="G354" s="313"/>
      <c r="H354" s="313"/>
      <c r="I354" s="313"/>
      <c r="J354" s="313"/>
      <c r="K354" s="313"/>
      <c r="L354" s="313">
        <v>85.3177</v>
      </c>
      <c r="M354" s="313"/>
      <c r="N354" s="313"/>
      <c r="O354" s="313">
        <v>85.3177</v>
      </c>
      <c r="P354" s="313"/>
      <c r="Q354" s="313"/>
      <c r="R354" s="313"/>
      <c r="S354" s="313"/>
      <c r="T354" s="313"/>
      <c r="U354" s="313"/>
      <c r="V354" s="313"/>
    </row>
    <row r="355" s="304" customFormat="1" ht="22.8" customHeight="1" spans="1:22">
      <c r="A355" s="314" t="s">
        <v>577</v>
      </c>
      <c r="B355" s="314" t="s">
        <v>578</v>
      </c>
      <c r="C355" s="314" t="s">
        <v>565</v>
      </c>
      <c r="D355" s="315" t="s">
        <v>580</v>
      </c>
      <c r="E355" s="325" t="s">
        <v>581</v>
      </c>
      <c r="F355" s="317">
        <v>85.3177</v>
      </c>
      <c r="G355" s="318"/>
      <c r="H355" s="318"/>
      <c r="I355" s="318"/>
      <c r="J355" s="318"/>
      <c r="K355" s="318"/>
      <c r="L355" s="317">
        <v>85.3177</v>
      </c>
      <c r="M355" s="318"/>
      <c r="N355" s="318"/>
      <c r="O355" s="318">
        <v>85.3177</v>
      </c>
      <c r="P355" s="318"/>
      <c r="Q355" s="318"/>
      <c r="R355" s="318"/>
      <c r="S355" s="317"/>
      <c r="T355" s="318"/>
      <c r="U355" s="318"/>
      <c r="V355" s="318"/>
    </row>
    <row r="356" s="304" customFormat="1" ht="22.8" customHeight="1" spans="1:22">
      <c r="A356" s="321" t="s">
        <v>582</v>
      </c>
      <c r="B356" s="321"/>
      <c r="C356" s="321"/>
      <c r="D356" s="311" t="s">
        <v>582</v>
      </c>
      <c r="E356" s="311" t="s">
        <v>454</v>
      </c>
      <c r="F356" s="313">
        <v>139.3842</v>
      </c>
      <c r="G356" s="313"/>
      <c r="H356" s="313"/>
      <c r="I356" s="313"/>
      <c r="J356" s="313"/>
      <c r="K356" s="313"/>
      <c r="L356" s="313"/>
      <c r="M356" s="313"/>
      <c r="N356" s="313"/>
      <c r="O356" s="313"/>
      <c r="P356" s="313"/>
      <c r="Q356" s="313"/>
      <c r="R356" s="313">
        <v>139.3842</v>
      </c>
      <c r="S356" s="313"/>
      <c r="T356" s="313"/>
      <c r="U356" s="313"/>
      <c r="V356" s="313"/>
    </row>
    <row r="357" s="304" customFormat="1" ht="22.8" customHeight="1" spans="1:22">
      <c r="A357" s="321" t="s">
        <v>582</v>
      </c>
      <c r="B357" s="321" t="s">
        <v>583</v>
      </c>
      <c r="C357" s="321"/>
      <c r="D357" s="311" t="s">
        <v>584</v>
      </c>
      <c r="E357" s="311" t="s">
        <v>460</v>
      </c>
      <c r="F357" s="313">
        <v>139.3842</v>
      </c>
      <c r="G357" s="313"/>
      <c r="H357" s="313"/>
      <c r="I357" s="313"/>
      <c r="J357" s="313"/>
      <c r="K357" s="313"/>
      <c r="L357" s="313"/>
      <c r="M357" s="313"/>
      <c r="N357" s="313"/>
      <c r="O357" s="313"/>
      <c r="P357" s="313"/>
      <c r="Q357" s="313"/>
      <c r="R357" s="313">
        <v>139.3842</v>
      </c>
      <c r="S357" s="313"/>
      <c r="T357" s="313"/>
      <c r="U357" s="313"/>
      <c r="V357" s="313"/>
    </row>
    <row r="358" s="304" customFormat="1" ht="22.8" customHeight="1" spans="1:22">
      <c r="A358" s="314" t="s">
        <v>582</v>
      </c>
      <c r="B358" s="314" t="s">
        <v>583</v>
      </c>
      <c r="C358" s="314" t="s">
        <v>565</v>
      </c>
      <c r="D358" s="315" t="s">
        <v>585</v>
      </c>
      <c r="E358" s="325" t="s">
        <v>586</v>
      </c>
      <c r="F358" s="317">
        <v>139.3842</v>
      </c>
      <c r="G358" s="318"/>
      <c r="H358" s="318"/>
      <c r="I358" s="318"/>
      <c r="J358" s="318"/>
      <c r="K358" s="318"/>
      <c r="L358" s="317"/>
      <c r="M358" s="318"/>
      <c r="N358" s="318"/>
      <c r="O358" s="318"/>
      <c r="P358" s="318"/>
      <c r="Q358" s="318"/>
      <c r="R358" s="318">
        <v>139.3842</v>
      </c>
      <c r="S358" s="317"/>
      <c r="T358" s="318"/>
      <c r="U358" s="318"/>
      <c r="V358" s="318"/>
    </row>
    <row r="359" s="304" customFormat="1" ht="22.8" customHeight="1" spans="1:22">
      <c r="A359" s="309"/>
      <c r="B359" s="309"/>
      <c r="C359" s="309"/>
      <c r="D359" s="311" t="s">
        <v>714</v>
      </c>
      <c r="E359" s="311" t="s">
        <v>715</v>
      </c>
      <c r="F359" s="310">
        <v>207.669636</v>
      </c>
      <c r="G359" s="310">
        <v>151.079</v>
      </c>
      <c r="H359" s="310">
        <v>83.2848</v>
      </c>
      <c r="I359" s="310">
        <v>23.1444</v>
      </c>
      <c r="J359" s="310">
        <v>28.651</v>
      </c>
      <c r="K359" s="310">
        <v>15.9988</v>
      </c>
      <c r="L359" s="310">
        <v>38.461136</v>
      </c>
      <c r="M359" s="310">
        <v>24.0606</v>
      </c>
      <c r="N359" s="310"/>
      <c r="O359" s="310">
        <v>13.083</v>
      </c>
      <c r="P359" s="310"/>
      <c r="Q359" s="310">
        <v>1.317536</v>
      </c>
      <c r="R359" s="310">
        <v>18.1295</v>
      </c>
      <c r="S359" s="310"/>
      <c r="T359" s="310"/>
      <c r="U359" s="310"/>
      <c r="V359" s="310"/>
    </row>
    <row r="360" s="304" customFormat="1" ht="22.8" customHeight="1" spans="1:22">
      <c r="A360" s="309"/>
      <c r="B360" s="309"/>
      <c r="C360" s="309"/>
      <c r="D360" s="312" t="s">
        <v>716</v>
      </c>
      <c r="E360" s="312" t="s">
        <v>717</v>
      </c>
      <c r="F360" s="310">
        <v>207.669636</v>
      </c>
      <c r="G360" s="310">
        <v>151.079</v>
      </c>
      <c r="H360" s="310">
        <v>83.2848</v>
      </c>
      <c r="I360" s="310">
        <v>23.1444</v>
      </c>
      <c r="J360" s="310">
        <v>28.651</v>
      </c>
      <c r="K360" s="310">
        <v>15.9988</v>
      </c>
      <c r="L360" s="310">
        <v>38.461136</v>
      </c>
      <c r="M360" s="310">
        <v>24.0606</v>
      </c>
      <c r="N360" s="310"/>
      <c r="O360" s="310">
        <v>13.083</v>
      </c>
      <c r="P360" s="310"/>
      <c r="Q360" s="310">
        <v>1.317536</v>
      </c>
      <c r="R360" s="310">
        <v>18.1295</v>
      </c>
      <c r="S360" s="310"/>
      <c r="T360" s="310"/>
      <c r="U360" s="310"/>
      <c r="V360" s="310"/>
    </row>
    <row r="361" s="304" customFormat="1" ht="22.8" customHeight="1" spans="1:22">
      <c r="A361" s="321" t="s">
        <v>562</v>
      </c>
      <c r="B361" s="321"/>
      <c r="C361" s="321"/>
      <c r="D361" s="311" t="s">
        <v>562</v>
      </c>
      <c r="E361" s="311" t="s">
        <v>143</v>
      </c>
      <c r="F361" s="313">
        <v>151.079</v>
      </c>
      <c r="G361" s="313">
        <v>151.079</v>
      </c>
      <c r="H361" s="313">
        <v>83.2848</v>
      </c>
      <c r="I361" s="313">
        <v>23.1444</v>
      </c>
      <c r="J361" s="313">
        <v>28.651</v>
      </c>
      <c r="K361" s="313">
        <v>15.9988</v>
      </c>
      <c r="L361" s="313"/>
      <c r="M361" s="313"/>
      <c r="N361" s="313"/>
      <c r="O361" s="313"/>
      <c r="P361" s="313"/>
      <c r="Q361" s="313"/>
      <c r="R361" s="313"/>
      <c r="S361" s="313"/>
      <c r="T361" s="313"/>
      <c r="U361" s="313"/>
      <c r="V361" s="313"/>
    </row>
    <row r="362" s="304" customFormat="1" ht="22.8" customHeight="1" spans="1:22">
      <c r="A362" s="321" t="s">
        <v>562</v>
      </c>
      <c r="B362" s="321" t="s">
        <v>569</v>
      </c>
      <c r="C362" s="321"/>
      <c r="D362" s="311" t="s">
        <v>718</v>
      </c>
      <c r="E362" s="311" t="s">
        <v>158</v>
      </c>
      <c r="F362" s="313">
        <v>151.079</v>
      </c>
      <c r="G362" s="313">
        <v>151.079</v>
      </c>
      <c r="H362" s="313">
        <v>83.2848</v>
      </c>
      <c r="I362" s="313">
        <v>23.1444</v>
      </c>
      <c r="J362" s="313">
        <v>28.651</v>
      </c>
      <c r="K362" s="313">
        <v>15.9988</v>
      </c>
      <c r="L362" s="313"/>
      <c r="M362" s="313"/>
      <c r="N362" s="313"/>
      <c r="O362" s="313"/>
      <c r="P362" s="313"/>
      <c r="Q362" s="313"/>
      <c r="R362" s="313"/>
      <c r="S362" s="313"/>
      <c r="T362" s="313"/>
      <c r="U362" s="313"/>
      <c r="V362" s="313"/>
    </row>
    <row r="363" s="304" customFormat="1" ht="22.8" customHeight="1" spans="1:22">
      <c r="A363" s="314" t="s">
        <v>562</v>
      </c>
      <c r="B363" s="314" t="s">
        <v>569</v>
      </c>
      <c r="C363" s="314" t="s">
        <v>565</v>
      </c>
      <c r="D363" s="315" t="s">
        <v>719</v>
      </c>
      <c r="E363" s="325" t="s">
        <v>567</v>
      </c>
      <c r="F363" s="317">
        <v>151.079</v>
      </c>
      <c r="G363" s="318">
        <v>151.079</v>
      </c>
      <c r="H363" s="318">
        <v>83.2848</v>
      </c>
      <c r="I363" s="318">
        <v>23.1444</v>
      </c>
      <c r="J363" s="318">
        <v>28.651</v>
      </c>
      <c r="K363" s="318">
        <v>15.9988</v>
      </c>
      <c r="L363" s="317"/>
      <c r="M363" s="318"/>
      <c r="N363" s="318"/>
      <c r="O363" s="318"/>
      <c r="P363" s="318"/>
      <c r="Q363" s="318"/>
      <c r="R363" s="318"/>
      <c r="S363" s="317"/>
      <c r="T363" s="318"/>
      <c r="U363" s="318"/>
      <c r="V363" s="318"/>
    </row>
    <row r="364" s="304" customFormat="1" ht="22.8" customHeight="1" spans="1:22">
      <c r="A364" s="321" t="s">
        <v>568</v>
      </c>
      <c r="B364" s="321"/>
      <c r="C364" s="321"/>
      <c r="D364" s="311" t="s">
        <v>568</v>
      </c>
      <c r="E364" s="311" t="s">
        <v>264</v>
      </c>
      <c r="F364" s="313">
        <v>25.378136</v>
      </c>
      <c r="G364" s="313"/>
      <c r="H364" s="313"/>
      <c r="I364" s="313"/>
      <c r="J364" s="313"/>
      <c r="K364" s="313"/>
      <c r="L364" s="313">
        <v>25.378136</v>
      </c>
      <c r="M364" s="313">
        <v>24.0606</v>
      </c>
      <c r="N364" s="313"/>
      <c r="O364" s="313"/>
      <c r="P364" s="313"/>
      <c r="Q364" s="313">
        <v>1.317536</v>
      </c>
      <c r="R364" s="313"/>
      <c r="S364" s="313"/>
      <c r="T364" s="313"/>
      <c r="U364" s="313"/>
      <c r="V364" s="313"/>
    </row>
    <row r="365" s="304" customFormat="1" ht="22.8" customHeight="1" spans="1:22">
      <c r="A365" s="321" t="s">
        <v>568</v>
      </c>
      <c r="B365" s="321" t="s">
        <v>569</v>
      </c>
      <c r="C365" s="321"/>
      <c r="D365" s="311" t="s">
        <v>570</v>
      </c>
      <c r="E365" s="311" t="s">
        <v>277</v>
      </c>
      <c r="F365" s="313">
        <v>24.0606</v>
      </c>
      <c r="G365" s="313"/>
      <c r="H365" s="313"/>
      <c r="I365" s="313"/>
      <c r="J365" s="313"/>
      <c r="K365" s="313"/>
      <c r="L365" s="313">
        <v>24.0606</v>
      </c>
      <c r="M365" s="313">
        <v>24.0606</v>
      </c>
      <c r="N365" s="313"/>
      <c r="O365" s="313"/>
      <c r="P365" s="313"/>
      <c r="Q365" s="313"/>
      <c r="R365" s="313"/>
      <c r="S365" s="313"/>
      <c r="T365" s="313"/>
      <c r="U365" s="313"/>
      <c r="V365" s="313"/>
    </row>
    <row r="366" s="304" customFormat="1" ht="22.8" customHeight="1" spans="1:22">
      <c r="A366" s="314" t="s">
        <v>568</v>
      </c>
      <c r="B366" s="314" t="s">
        <v>569</v>
      </c>
      <c r="C366" s="314" t="s">
        <v>569</v>
      </c>
      <c r="D366" s="315" t="s">
        <v>571</v>
      </c>
      <c r="E366" s="325" t="s">
        <v>572</v>
      </c>
      <c r="F366" s="317">
        <v>24.0606</v>
      </c>
      <c r="G366" s="318"/>
      <c r="H366" s="318"/>
      <c r="I366" s="318"/>
      <c r="J366" s="318"/>
      <c r="K366" s="318"/>
      <c r="L366" s="317">
        <v>24.0606</v>
      </c>
      <c r="M366" s="318">
        <v>24.0606</v>
      </c>
      <c r="N366" s="318"/>
      <c r="O366" s="318"/>
      <c r="P366" s="318"/>
      <c r="Q366" s="318"/>
      <c r="R366" s="318"/>
      <c r="S366" s="317"/>
      <c r="T366" s="318"/>
      <c r="U366" s="318"/>
      <c r="V366" s="318"/>
    </row>
    <row r="367" s="304" customFormat="1" ht="22.8" customHeight="1" spans="1:22">
      <c r="A367" s="321" t="s">
        <v>568</v>
      </c>
      <c r="B367" s="321" t="s">
        <v>573</v>
      </c>
      <c r="C367" s="321"/>
      <c r="D367" s="311" t="s">
        <v>574</v>
      </c>
      <c r="E367" s="311" t="s">
        <v>317</v>
      </c>
      <c r="F367" s="313">
        <v>1.317536</v>
      </c>
      <c r="G367" s="313"/>
      <c r="H367" s="313"/>
      <c r="I367" s="313"/>
      <c r="J367" s="313"/>
      <c r="K367" s="313"/>
      <c r="L367" s="313">
        <v>1.317536</v>
      </c>
      <c r="M367" s="313"/>
      <c r="N367" s="313"/>
      <c r="O367" s="313"/>
      <c r="P367" s="313"/>
      <c r="Q367" s="313">
        <v>1.317536</v>
      </c>
      <c r="R367" s="313"/>
      <c r="S367" s="313"/>
      <c r="T367" s="313"/>
      <c r="U367" s="313"/>
      <c r="V367" s="313"/>
    </row>
    <row r="368" s="304" customFormat="1" ht="22.8" customHeight="1" spans="1:22">
      <c r="A368" s="314" t="s">
        <v>568</v>
      </c>
      <c r="B368" s="314" t="s">
        <v>573</v>
      </c>
      <c r="C368" s="314" t="s">
        <v>573</v>
      </c>
      <c r="D368" s="315" t="s">
        <v>575</v>
      </c>
      <c r="E368" s="325" t="s">
        <v>576</v>
      </c>
      <c r="F368" s="317">
        <v>1.317536</v>
      </c>
      <c r="G368" s="318"/>
      <c r="H368" s="318"/>
      <c r="I368" s="318"/>
      <c r="J368" s="318"/>
      <c r="K368" s="318"/>
      <c r="L368" s="317">
        <v>1.317536</v>
      </c>
      <c r="M368" s="318"/>
      <c r="N368" s="318"/>
      <c r="O368" s="318"/>
      <c r="P368" s="318"/>
      <c r="Q368" s="318">
        <v>1.317536</v>
      </c>
      <c r="R368" s="318"/>
      <c r="S368" s="317"/>
      <c r="T368" s="318"/>
      <c r="U368" s="318"/>
      <c r="V368" s="318"/>
    </row>
    <row r="369" s="304" customFormat="1" ht="22.8" customHeight="1" spans="1:22">
      <c r="A369" s="321" t="s">
        <v>577</v>
      </c>
      <c r="B369" s="321"/>
      <c r="C369" s="321"/>
      <c r="D369" s="311" t="s">
        <v>577</v>
      </c>
      <c r="E369" s="311" t="s">
        <v>318</v>
      </c>
      <c r="F369" s="313">
        <v>13.083</v>
      </c>
      <c r="G369" s="313"/>
      <c r="H369" s="313"/>
      <c r="I369" s="313"/>
      <c r="J369" s="313"/>
      <c r="K369" s="313"/>
      <c r="L369" s="313">
        <v>13.083</v>
      </c>
      <c r="M369" s="313"/>
      <c r="N369" s="313"/>
      <c r="O369" s="313">
        <v>13.083</v>
      </c>
      <c r="P369" s="313"/>
      <c r="Q369" s="313"/>
      <c r="R369" s="313"/>
      <c r="S369" s="313"/>
      <c r="T369" s="313"/>
      <c r="U369" s="313"/>
      <c r="V369" s="313"/>
    </row>
    <row r="370" s="304" customFormat="1" ht="22.8" customHeight="1" spans="1:22">
      <c r="A370" s="321" t="s">
        <v>577</v>
      </c>
      <c r="B370" s="321" t="s">
        <v>578</v>
      </c>
      <c r="C370" s="321"/>
      <c r="D370" s="311" t="s">
        <v>579</v>
      </c>
      <c r="E370" s="311" t="s">
        <v>344</v>
      </c>
      <c r="F370" s="313">
        <v>13.083</v>
      </c>
      <c r="G370" s="313"/>
      <c r="H370" s="313"/>
      <c r="I370" s="313"/>
      <c r="J370" s="313"/>
      <c r="K370" s="313"/>
      <c r="L370" s="313">
        <v>13.083</v>
      </c>
      <c r="M370" s="313"/>
      <c r="N370" s="313"/>
      <c r="O370" s="313">
        <v>13.083</v>
      </c>
      <c r="P370" s="313"/>
      <c r="Q370" s="313"/>
      <c r="R370" s="313"/>
      <c r="S370" s="313"/>
      <c r="T370" s="313"/>
      <c r="U370" s="313"/>
      <c r="V370" s="313"/>
    </row>
    <row r="371" s="304" customFormat="1" ht="22.8" customHeight="1" spans="1:22">
      <c r="A371" s="314" t="s">
        <v>577</v>
      </c>
      <c r="B371" s="314" t="s">
        <v>578</v>
      </c>
      <c r="C371" s="314" t="s">
        <v>565</v>
      </c>
      <c r="D371" s="315" t="s">
        <v>580</v>
      </c>
      <c r="E371" s="325" t="s">
        <v>581</v>
      </c>
      <c r="F371" s="317">
        <v>13.083</v>
      </c>
      <c r="G371" s="318"/>
      <c r="H371" s="318"/>
      <c r="I371" s="318"/>
      <c r="J371" s="318"/>
      <c r="K371" s="318"/>
      <c r="L371" s="317">
        <v>13.083</v>
      </c>
      <c r="M371" s="318"/>
      <c r="N371" s="318"/>
      <c r="O371" s="318">
        <v>13.083</v>
      </c>
      <c r="P371" s="318"/>
      <c r="Q371" s="318"/>
      <c r="R371" s="318"/>
      <c r="S371" s="317"/>
      <c r="T371" s="318"/>
      <c r="U371" s="318"/>
      <c r="V371" s="318"/>
    </row>
    <row r="372" s="304" customFormat="1" ht="22.8" customHeight="1" spans="1:22">
      <c r="A372" s="321" t="s">
        <v>582</v>
      </c>
      <c r="B372" s="321"/>
      <c r="C372" s="321"/>
      <c r="D372" s="311" t="s">
        <v>582</v>
      </c>
      <c r="E372" s="311" t="s">
        <v>454</v>
      </c>
      <c r="F372" s="313">
        <v>18.1295</v>
      </c>
      <c r="G372" s="313"/>
      <c r="H372" s="313"/>
      <c r="I372" s="313"/>
      <c r="J372" s="313"/>
      <c r="K372" s="313"/>
      <c r="L372" s="313"/>
      <c r="M372" s="313"/>
      <c r="N372" s="313"/>
      <c r="O372" s="313"/>
      <c r="P372" s="313"/>
      <c r="Q372" s="313"/>
      <c r="R372" s="313">
        <v>18.1295</v>
      </c>
      <c r="S372" s="313"/>
      <c r="T372" s="313"/>
      <c r="U372" s="313"/>
      <c r="V372" s="313"/>
    </row>
    <row r="373" s="304" customFormat="1" ht="22.8" customHeight="1" spans="1:22">
      <c r="A373" s="321" t="s">
        <v>582</v>
      </c>
      <c r="B373" s="321" t="s">
        <v>583</v>
      </c>
      <c r="C373" s="321"/>
      <c r="D373" s="311" t="s">
        <v>584</v>
      </c>
      <c r="E373" s="311" t="s">
        <v>460</v>
      </c>
      <c r="F373" s="313">
        <v>18.1295</v>
      </c>
      <c r="G373" s="313"/>
      <c r="H373" s="313"/>
      <c r="I373" s="313"/>
      <c r="J373" s="313"/>
      <c r="K373" s="313"/>
      <c r="L373" s="313"/>
      <c r="M373" s="313"/>
      <c r="N373" s="313"/>
      <c r="O373" s="313"/>
      <c r="P373" s="313"/>
      <c r="Q373" s="313"/>
      <c r="R373" s="313">
        <v>18.1295</v>
      </c>
      <c r="S373" s="313"/>
      <c r="T373" s="313"/>
      <c r="U373" s="313"/>
      <c r="V373" s="313"/>
    </row>
    <row r="374" s="304" customFormat="1" ht="22.8" customHeight="1" spans="1:22">
      <c r="A374" s="314" t="s">
        <v>582</v>
      </c>
      <c r="B374" s="314" t="s">
        <v>583</v>
      </c>
      <c r="C374" s="314" t="s">
        <v>565</v>
      </c>
      <c r="D374" s="315" t="s">
        <v>585</v>
      </c>
      <c r="E374" s="325" t="s">
        <v>586</v>
      </c>
      <c r="F374" s="317">
        <v>18.1295</v>
      </c>
      <c r="G374" s="318"/>
      <c r="H374" s="318"/>
      <c r="I374" s="318"/>
      <c r="J374" s="318"/>
      <c r="K374" s="318"/>
      <c r="L374" s="317"/>
      <c r="M374" s="318"/>
      <c r="N374" s="318"/>
      <c r="O374" s="318"/>
      <c r="P374" s="318"/>
      <c r="Q374" s="318"/>
      <c r="R374" s="318">
        <v>18.1295</v>
      </c>
      <c r="S374" s="317"/>
      <c r="T374" s="318"/>
      <c r="U374" s="318"/>
      <c r="V374" s="318"/>
    </row>
    <row r="375" s="304" customFormat="1" ht="22.8" customHeight="1" spans="1:22">
      <c r="A375" s="309"/>
      <c r="B375" s="309"/>
      <c r="C375" s="309"/>
      <c r="D375" s="311" t="s">
        <v>720</v>
      </c>
      <c r="E375" s="311" t="s">
        <v>721</v>
      </c>
      <c r="F375" s="310">
        <v>227.887142</v>
      </c>
      <c r="G375" s="310">
        <v>166.7094</v>
      </c>
      <c r="H375" s="310">
        <v>89.0748</v>
      </c>
      <c r="I375" s="310">
        <v>23.604</v>
      </c>
      <c r="J375" s="310">
        <v>29.6086</v>
      </c>
      <c r="K375" s="310">
        <v>24.422</v>
      </c>
      <c r="L375" s="310">
        <v>41.172642</v>
      </c>
      <c r="M375" s="310">
        <v>25.6402</v>
      </c>
      <c r="N375" s="310"/>
      <c r="O375" s="310">
        <v>13.9419</v>
      </c>
      <c r="P375" s="310"/>
      <c r="Q375" s="310">
        <v>1.590542</v>
      </c>
      <c r="R375" s="310">
        <v>20.0051</v>
      </c>
      <c r="S375" s="310"/>
      <c r="T375" s="310"/>
      <c r="U375" s="310"/>
      <c r="V375" s="310"/>
    </row>
    <row r="376" s="304" customFormat="1" ht="22.8" customHeight="1" spans="1:22">
      <c r="A376" s="309"/>
      <c r="B376" s="309"/>
      <c r="C376" s="309"/>
      <c r="D376" s="312" t="s">
        <v>722</v>
      </c>
      <c r="E376" s="312" t="s">
        <v>723</v>
      </c>
      <c r="F376" s="310">
        <v>227.887142</v>
      </c>
      <c r="G376" s="310">
        <v>166.7094</v>
      </c>
      <c r="H376" s="310">
        <v>89.0748</v>
      </c>
      <c r="I376" s="310">
        <v>23.604</v>
      </c>
      <c r="J376" s="310">
        <v>29.6086</v>
      </c>
      <c r="K376" s="310">
        <v>24.422</v>
      </c>
      <c r="L376" s="310">
        <v>41.172642</v>
      </c>
      <c r="M376" s="310">
        <v>25.6402</v>
      </c>
      <c r="N376" s="310"/>
      <c r="O376" s="310">
        <v>13.9419</v>
      </c>
      <c r="P376" s="310"/>
      <c r="Q376" s="310">
        <v>1.590542</v>
      </c>
      <c r="R376" s="310">
        <v>20.0051</v>
      </c>
      <c r="S376" s="310"/>
      <c r="T376" s="310"/>
      <c r="U376" s="310"/>
      <c r="V376" s="310"/>
    </row>
    <row r="377" s="304" customFormat="1" ht="22.8" customHeight="1" spans="1:22">
      <c r="A377" s="321" t="s">
        <v>562</v>
      </c>
      <c r="B377" s="321"/>
      <c r="C377" s="321"/>
      <c r="D377" s="311" t="s">
        <v>562</v>
      </c>
      <c r="E377" s="311" t="s">
        <v>143</v>
      </c>
      <c r="F377" s="313">
        <v>166.7094</v>
      </c>
      <c r="G377" s="313">
        <v>166.7094</v>
      </c>
      <c r="H377" s="313">
        <v>89.0748</v>
      </c>
      <c r="I377" s="313">
        <v>23.604</v>
      </c>
      <c r="J377" s="313">
        <v>29.6086</v>
      </c>
      <c r="K377" s="313">
        <v>24.422</v>
      </c>
      <c r="L377" s="313"/>
      <c r="M377" s="313"/>
      <c r="N377" s="313"/>
      <c r="O377" s="313"/>
      <c r="P377" s="313"/>
      <c r="Q377" s="313"/>
      <c r="R377" s="313"/>
      <c r="S377" s="313"/>
      <c r="T377" s="313"/>
      <c r="U377" s="313"/>
      <c r="V377" s="313"/>
    </row>
    <row r="378" s="304" customFormat="1" ht="22.8" customHeight="1" spans="1:22">
      <c r="A378" s="321" t="s">
        <v>562</v>
      </c>
      <c r="B378" s="321" t="s">
        <v>724</v>
      </c>
      <c r="C378" s="321"/>
      <c r="D378" s="311" t="s">
        <v>725</v>
      </c>
      <c r="E378" s="311" t="s">
        <v>201</v>
      </c>
      <c r="F378" s="313">
        <v>166.7094</v>
      </c>
      <c r="G378" s="313">
        <v>166.7094</v>
      </c>
      <c r="H378" s="313">
        <v>89.0748</v>
      </c>
      <c r="I378" s="313">
        <v>23.604</v>
      </c>
      <c r="J378" s="313">
        <v>29.6086</v>
      </c>
      <c r="K378" s="313">
        <v>24.422</v>
      </c>
      <c r="L378" s="313"/>
      <c r="M378" s="313"/>
      <c r="N378" s="313"/>
      <c r="O378" s="313"/>
      <c r="P378" s="313"/>
      <c r="Q378" s="313"/>
      <c r="R378" s="313"/>
      <c r="S378" s="313"/>
      <c r="T378" s="313"/>
      <c r="U378" s="313"/>
      <c r="V378" s="313"/>
    </row>
    <row r="379" s="304" customFormat="1" ht="22.8" customHeight="1" spans="1:22">
      <c r="A379" s="314" t="s">
        <v>562</v>
      </c>
      <c r="B379" s="314" t="s">
        <v>724</v>
      </c>
      <c r="C379" s="314" t="s">
        <v>565</v>
      </c>
      <c r="D379" s="315" t="s">
        <v>726</v>
      </c>
      <c r="E379" s="325" t="s">
        <v>567</v>
      </c>
      <c r="F379" s="317">
        <v>166.7094</v>
      </c>
      <c r="G379" s="318">
        <v>166.7094</v>
      </c>
      <c r="H379" s="318">
        <v>89.0748</v>
      </c>
      <c r="I379" s="318">
        <v>23.604</v>
      </c>
      <c r="J379" s="318">
        <v>29.6086</v>
      </c>
      <c r="K379" s="318">
        <v>24.422</v>
      </c>
      <c r="L379" s="317"/>
      <c r="M379" s="318"/>
      <c r="N379" s="318"/>
      <c r="O379" s="318"/>
      <c r="P379" s="318"/>
      <c r="Q379" s="318"/>
      <c r="R379" s="318"/>
      <c r="S379" s="317"/>
      <c r="T379" s="318"/>
      <c r="U379" s="318"/>
      <c r="V379" s="318"/>
    </row>
    <row r="380" s="304" customFormat="1" ht="22.8" customHeight="1" spans="1:22">
      <c r="A380" s="321" t="s">
        <v>568</v>
      </c>
      <c r="B380" s="321"/>
      <c r="C380" s="321"/>
      <c r="D380" s="311" t="s">
        <v>568</v>
      </c>
      <c r="E380" s="311" t="s">
        <v>264</v>
      </c>
      <c r="F380" s="313">
        <v>27.230742</v>
      </c>
      <c r="G380" s="313"/>
      <c r="H380" s="313"/>
      <c r="I380" s="313"/>
      <c r="J380" s="313"/>
      <c r="K380" s="313"/>
      <c r="L380" s="313">
        <v>27.230742</v>
      </c>
      <c r="M380" s="313">
        <v>25.6402</v>
      </c>
      <c r="N380" s="313"/>
      <c r="O380" s="313"/>
      <c r="P380" s="313"/>
      <c r="Q380" s="313">
        <v>1.590542</v>
      </c>
      <c r="R380" s="313"/>
      <c r="S380" s="313"/>
      <c r="T380" s="313"/>
      <c r="U380" s="313"/>
      <c r="V380" s="313"/>
    </row>
    <row r="381" s="304" customFormat="1" ht="22.8" customHeight="1" spans="1:22">
      <c r="A381" s="321" t="s">
        <v>568</v>
      </c>
      <c r="B381" s="321" t="s">
        <v>569</v>
      </c>
      <c r="C381" s="321"/>
      <c r="D381" s="311" t="s">
        <v>570</v>
      </c>
      <c r="E381" s="311" t="s">
        <v>277</v>
      </c>
      <c r="F381" s="313">
        <v>25.6402</v>
      </c>
      <c r="G381" s="313"/>
      <c r="H381" s="313"/>
      <c r="I381" s="313"/>
      <c r="J381" s="313"/>
      <c r="K381" s="313"/>
      <c r="L381" s="313">
        <v>25.6402</v>
      </c>
      <c r="M381" s="313">
        <v>25.6402</v>
      </c>
      <c r="N381" s="313"/>
      <c r="O381" s="313"/>
      <c r="P381" s="313"/>
      <c r="Q381" s="313"/>
      <c r="R381" s="313"/>
      <c r="S381" s="313"/>
      <c r="T381" s="313"/>
      <c r="U381" s="313"/>
      <c r="V381" s="313"/>
    </row>
    <row r="382" s="304" customFormat="1" ht="22.8" customHeight="1" spans="1:22">
      <c r="A382" s="314" t="s">
        <v>568</v>
      </c>
      <c r="B382" s="314" t="s">
        <v>569</v>
      </c>
      <c r="C382" s="314" t="s">
        <v>569</v>
      </c>
      <c r="D382" s="315" t="s">
        <v>571</v>
      </c>
      <c r="E382" s="325" t="s">
        <v>572</v>
      </c>
      <c r="F382" s="317">
        <v>25.6402</v>
      </c>
      <c r="G382" s="318"/>
      <c r="H382" s="318"/>
      <c r="I382" s="318"/>
      <c r="J382" s="318"/>
      <c r="K382" s="318"/>
      <c r="L382" s="317">
        <v>25.6402</v>
      </c>
      <c r="M382" s="318">
        <v>25.6402</v>
      </c>
      <c r="N382" s="318"/>
      <c r="O382" s="318"/>
      <c r="P382" s="318"/>
      <c r="Q382" s="318"/>
      <c r="R382" s="318"/>
      <c r="S382" s="317"/>
      <c r="T382" s="318"/>
      <c r="U382" s="318"/>
      <c r="V382" s="318"/>
    </row>
    <row r="383" s="304" customFormat="1" ht="22.8" customHeight="1" spans="1:22">
      <c r="A383" s="321" t="s">
        <v>568</v>
      </c>
      <c r="B383" s="321" t="s">
        <v>573</v>
      </c>
      <c r="C383" s="321"/>
      <c r="D383" s="311" t="s">
        <v>574</v>
      </c>
      <c r="E383" s="311" t="s">
        <v>317</v>
      </c>
      <c r="F383" s="313">
        <v>1.590542</v>
      </c>
      <c r="G383" s="313"/>
      <c r="H383" s="313"/>
      <c r="I383" s="313"/>
      <c r="J383" s="313"/>
      <c r="K383" s="313"/>
      <c r="L383" s="313">
        <v>1.590542</v>
      </c>
      <c r="M383" s="313"/>
      <c r="N383" s="313"/>
      <c r="O383" s="313"/>
      <c r="P383" s="313"/>
      <c r="Q383" s="313">
        <v>1.590542</v>
      </c>
      <c r="R383" s="313"/>
      <c r="S383" s="313"/>
      <c r="T383" s="313"/>
      <c r="U383" s="313"/>
      <c r="V383" s="313"/>
    </row>
    <row r="384" s="304" customFormat="1" ht="22.8" customHeight="1" spans="1:22">
      <c r="A384" s="314" t="s">
        <v>568</v>
      </c>
      <c r="B384" s="314" t="s">
        <v>573</v>
      </c>
      <c r="C384" s="314" t="s">
        <v>573</v>
      </c>
      <c r="D384" s="315" t="s">
        <v>575</v>
      </c>
      <c r="E384" s="325" t="s">
        <v>576</v>
      </c>
      <c r="F384" s="317">
        <v>1.590542</v>
      </c>
      <c r="G384" s="318"/>
      <c r="H384" s="318"/>
      <c r="I384" s="318"/>
      <c r="J384" s="318"/>
      <c r="K384" s="318"/>
      <c r="L384" s="317">
        <v>1.590542</v>
      </c>
      <c r="M384" s="318"/>
      <c r="N384" s="318"/>
      <c r="O384" s="318"/>
      <c r="P384" s="318"/>
      <c r="Q384" s="318">
        <v>1.590542</v>
      </c>
      <c r="R384" s="318"/>
      <c r="S384" s="317"/>
      <c r="T384" s="318"/>
      <c r="U384" s="318"/>
      <c r="V384" s="318"/>
    </row>
    <row r="385" s="304" customFormat="1" ht="22.8" customHeight="1" spans="1:22">
      <c r="A385" s="321" t="s">
        <v>577</v>
      </c>
      <c r="B385" s="321"/>
      <c r="C385" s="321"/>
      <c r="D385" s="311" t="s">
        <v>577</v>
      </c>
      <c r="E385" s="311" t="s">
        <v>318</v>
      </c>
      <c r="F385" s="313">
        <v>13.9419</v>
      </c>
      <c r="G385" s="313"/>
      <c r="H385" s="313"/>
      <c r="I385" s="313"/>
      <c r="J385" s="313"/>
      <c r="K385" s="313"/>
      <c r="L385" s="313">
        <v>13.9419</v>
      </c>
      <c r="M385" s="313"/>
      <c r="N385" s="313"/>
      <c r="O385" s="313">
        <v>13.9419</v>
      </c>
      <c r="P385" s="313"/>
      <c r="Q385" s="313"/>
      <c r="R385" s="313"/>
      <c r="S385" s="313"/>
      <c r="T385" s="313"/>
      <c r="U385" s="313"/>
      <c r="V385" s="313"/>
    </row>
    <row r="386" s="304" customFormat="1" ht="22.8" customHeight="1" spans="1:22">
      <c r="A386" s="321" t="s">
        <v>577</v>
      </c>
      <c r="B386" s="321" t="s">
        <v>578</v>
      </c>
      <c r="C386" s="321"/>
      <c r="D386" s="311" t="s">
        <v>579</v>
      </c>
      <c r="E386" s="311" t="s">
        <v>344</v>
      </c>
      <c r="F386" s="313">
        <v>13.9419</v>
      </c>
      <c r="G386" s="313"/>
      <c r="H386" s="313"/>
      <c r="I386" s="313"/>
      <c r="J386" s="313"/>
      <c r="K386" s="313"/>
      <c r="L386" s="313">
        <v>13.9419</v>
      </c>
      <c r="M386" s="313"/>
      <c r="N386" s="313"/>
      <c r="O386" s="313">
        <v>13.9419</v>
      </c>
      <c r="P386" s="313"/>
      <c r="Q386" s="313"/>
      <c r="R386" s="313"/>
      <c r="S386" s="313"/>
      <c r="T386" s="313"/>
      <c r="U386" s="313"/>
      <c r="V386" s="313"/>
    </row>
    <row r="387" s="304" customFormat="1" ht="22.8" customHeight="1" spans="1:22">
      <c r="A387" s="314" t="s">
        <v>577</v>
      </c>
      <c r="B387" s="314" t="s">
        <v>578</v>
      </c>
      <c r="C387" s="314" t="s">
        <v>565</v>
      </c>
      <c r="D387" s="315" t="s">
        <v>580</v>
      </c>
      <c r="E387" s="325" t="s">
        <v>581</v>
      </c>
      <c r="F387" s="317">
        <v>13.9419</v>
      </c>
      <c r="G387" s="318"/>
      <c r="H387" s="318"/>
      <c r="I387" s="318"/>
      <c r="J387" s="318"/>
      <c r="K387" s="318"/>
      <c r="L387" s="317">
        <v>13.9419</v>
      </c>
      <c r="M387" s="318"/>
      <c r="N387" s="318"/>
      <c r="O387" s="318">
        <v>13.9419</v>
      </c>
      <c r="P387" s="318"/>
      <c r="Q387" s="318"/>
      <c r="R387" s="318"/>
      <c r="S387" s="317"/>
      <c r="T387" s="318"/>
      <c r="U387" s="318"/>
      <c r="V387" s="318"/>
    </row>
    <row r="388" s="304" customFormat="1" ht="22.8" customHeight="1" spans="1:22">
      <c r="A388" s="321" t="s">
        <v>582</v>
      </c>
      <c r="B388" s="321"/>
      <c r="C388" s="321"/>
      <c r="D388" s="311" t="s">
        <v>582</v>
      </c>
      <c r="E388" s="311" t="s">
        <v>454</v>
      </c>
      <c r="F388" s="313">
        <v>20.0051</v>
      </c>
      <c r="G388" s="313"/>
      <c r="H388" s="313"/>
      <c r="I388" s="313"/>
      <c r="J388" s="313"/>
      <c r="K388" s="313"/>
      <c r="L388" s="313"/>
      <c r="M388" s="313"/>
      <c r="N388" s="313"/>
      <c r="O388" s="313"/>
      <c r="P388" s="313"/>
      <c r="Q388" s="313"/>
      <c r="R388" s="313">
        <v>20.0051</v>
      </c>
      <c r="S388" s="313"/>
      <c r="T388" s="313"/>
      <c r="U388" s="313"/>
      <c r="V388" s="313"/>
    </row>
    <row r="389" s="304" customFormat="1" ht="22.8" customHeight="1" spans="1:22">
      <c r="A389" s="321" t="s">
        <v>582</v>
      </c>
      <c r="B389" s="321" t="s">
        <v>583</v>
      </c>
      <c r="C389" s="321"/>
      <c r="D389" s="311" t="s">
        <v>584</v>
      </c>
      <c r="E389" s="311" t="s">
        <v>460</v>
      </c>
      <c r="F389" s="313">
        <v>20.0051</v>
      </c>
      <c r="G389" s="313"/>
      <c r="H389" s="313"/>
      <c r="I389" s="313"/>
      <c r="J389" s="313"/>
      <c r="K389" s="313"/>
      <c r="L389" s="313"/>
      <c r="M389" s="313"/>
      <c r="N389" s="313"/>
      <c r="O389" s="313"/>
      <c r="P389" s="313"/>
      <c r="Q389" s="313"/>
      <c r="R389" s="313">
        <v>20.0051</v>
      </c>
      <c r="S389" s="313"/>
      <c r="T389" s="313"/>
      <c r="U389" s="313"/>
      <c r="V389" s="313"/>
    </row>
    <row r="390" s="304" customFormat="1" ht="22.8" customHeight="1" spans="1:22">
      <c r="A390" s="314" t="s">
        <v>582</v>
      </c>
      <c r="B390" s="314" t="s">
        <v>583</v>
      </c>
      <c r="C390" s="314" t="s">
        <v>565</v>
      </c>
      <c r="D390" s="315" t="s">
        <v>585</v>
      </c>
      <c r="E390" s="325" t="s">
        <v>586</v>
      </c>
      <c r="F390" s="317">
        <v>20.0051</v>
      </c>
      <c r="G390" s="318"/>
      <c r="H390" s="318"/>
      <c r="I390" s="318"/>
      <c r="J390" s="318"/>
      <c r="K390" s="318"/>
      <c r="L390" s="317"/>
      <c r="M390" s="318"/>
      <c r="N390" s="318"/>
      <c r="O390" s="318"/>
      <c r="P390" s="318"/>
      <c r="Q390" s="318"/>
      <c r="R390" s="318">
        <v>20.0051</v>
      </c>
      <c r="S390" s="317"/>
      <c r="T390" s="318"/>
      <c r="U390" s="318"/>
      <c r="V390" s="318"/>
    </row>
    <row r="391" s="304" customFormat="1" ht="22.8" customHeight="1" spans="1:22">
      <c r="A391" s="309"/>
      <c r="B391" s="309"/>
      <c r="C391" s="309"/>
      <c r="D391" s="311" t="s">
        <v>727</v>
      </c>
      <c r="E391" s="311" t="s">
        <v>728</v>
      </c>
      <c r="F391" s="310">
        <v>362.735539</v>
      </c>
      <c r="G391" s="310">
        <v>263.705</v>
      </c>
      <c r="H391" s="310">
        <v>143.7684</v>
      </c>
      <c r="I391" s="310">
        <v>20.3484</v>
      </c>
      <c r="J391" s="310">
        <v>47.777</v>
      </c>
      <c r="K391" s="310">
        <v>51.8112</v>
      </c>
      <c r="L391" s="310">
        <v>67.385939</v>
      </c>
      <c r="M391" s="310">
        <v>41.8088</v>
      </c>
      <c r="N391" s="310"/>
      <c r="O391" s="310">
        <v>22.7335</v>
      </c>
      <c r="P391" s="310"/>
      <c r="Q391" s="310">
        <v>2.843639</v>
      </c>
      <c r="R391" s="310">
        <v>31.6446</v>
      </c>
      <c r="S391" s="310"/>
      <c r="T391" s="310"/>
      <c r="U391" s="310"/>
      <c r="V391" s="310"/>
    </row>
    <row r="392" s="304" customFormat="1" ht="22.8" customHeight="1" spans="1:22">
      <c r="A392" s="309"/>
      <c r="B392" s="309"/>
      <c r="C392" s="309"/>
      <c r="D392" s="312" t="s">
        <v>729</v>
      </c>
      <c r="E392" s="312" t="s">
        <v>730</v>
      </c>
      <c r="F392" s="310">
        <v>362.735539</v>
      </c>
      <c r="G392" s="310">
        <v>263.705</v>
      </c>
      <c r="H392" s="310">
        <v>143.7684</v>
      </c>
      <c r="I392" s="310">
        <v>20.3484</v>
      </c>
      <c r="J392" s="310">
        <v>47.777</v>
      </c>
      <c r="K392" s="310">
        <v>51.8112</v>
      </c>
      <c r="L392" s="310">
        <v>67.385939</v>
      </c>
      <c r="M392" s="310">
        <v>41.8088</v>
      </c>
      <c r="N392" s="310"/>
      <c r="O392" s="310">
        <v>22.7335</v>
      </c>
      <c r="P392" s="310"/>
      <c r="Q392" s="310">
        <v>2.843639</v>
      </c>
      <c r="R392" s="310">
        <v>31.6446</v>
      </c>
      <c r="S392" s="310"/>
      <c r="T392" s="310"/>
      <c r="U392" s="310"/>
      <c r="V392" s="310"/>
    </row>
    <row r="393" s="304" customFormat="1" ht="22.8" customHeight="1" spans="1:22">
      <c r="A393" s="321" t="s">
        <v>562</v>
      </c>
      <c r="B393" s="321"/>
      <c r="C393" s="321"/>
      <c r="D393" s="311" t="s">
        <v>562</v>
      </c>
      <c r="E393" s="311" t="s">
        <v>143</v>
      </c>
      <c r="F393" s="313">
        <v>263.705</v>
      </c>
      <c r="G393" s="313">
        <v>263.705</v>
      </c>
      <c r="H393" s="313">
        <v>143.7684</v>
      </c>
      <c r="I393" s="313">
        <v>20.3484</v>
      </c>
      <c r="J393" s="313">
        <v>47.777</v>
      </c>
      <c r="K393" s="313">
        <v>51.8112</v>
      </c>
      <c r="L393" s="313"/>
      <c r="M393" s="313"/>
      <c r="N393" s="313"/>
      <c r="O393" s="313"/>
      <c r="P393" s="313"/>
      <c r="Q393" s="313"/>
      <c r="R393" s="313"/>
      <c r="S393" s="313"/>
      <c r="T393" s="313"/>
      <c r="U393" s="313"/>
      <c r="V393" s="313"/>
    </row>
    <row r="394" s="304" customFormat="1" ht="22.8" customHeight="1" spans="1:22">
      <c r="A394" s="321" t="s">
        <v>562</v>
      </c>
      <c r="B394" s="321" t="s">
        <v>731</v>
      </c>
      <c r="C394" s="321"/>
      <c r="D394" s="311" t="s">
        <v>732</v>
      </c>
      <c r="E394" s="311" t="s">
        <v>203</v>
      </c>
      <c r="F394" s="313">
        <v>263.705</v>
      </c>
      <c r="G394" s="313">
        <v>263.705</v>
      </c>
      <c r="H394" s="313">
        <v>143.7684</v>
      </c>
      <c r="I394" s="313">
        <v>20.3484</v>
      </c>
      <c r="J394" s="313">
        <v>47.777</v>
      </c>
      <c r="K394" s="313">
        <v>51.8112</v>
      </c>
      <c r="L394" s="313"/>
      <c r="M394" s="313"/>
      <c r="N394" s="313"/>
      <c r="O394" s="313"/>
      <c r="P394" s="313"/>
      <c r="Q394" s="313"/>
      <c r="R394" s="313"/>
      <c r="S394" s="313"/>
      <c r="T394" s="313"/>
      <c r="U394" s="313"/>
      <c r="V394" s="313"/>
    </row>
    <row r="395" s="304" customFormat="1" ht="22.8" customHeight="1" spans="1:22">
      <c r="A395" s="314" t="s">
        <v>562</v>
      </c>
      <c r="B395" s="314" t="s">
        <v>731</v>
      </c>
      <c r="C395" s="314" t="s">
        <v>565</v>
      </c>
      <c r="D395" s="315" t="s">
        <v>733</v>
      </c>
      <c r="E395" s="325" t="s">
        <v>567</v>
      </c>
      <c r="F395" s="317">
        <v>263.705</v>
      </c>
      <c r="G395" s="318">
        <v>263.705</v>
      </c>
      <c r="H395" s="318">
        <v>143.7684</v>
      </c>
      <c r="I395" s="318">
        <v>20.3484</v>
      </c>
      <c r="J395" s="318">
        <v>47.777</v>
      </c>
      <c r="K395" s="318">
        <v>51.8112</v>
      </c>
      <c r="L395" s="317"/>
      <c r="M395" s="318"/>
      <c r="N395" s="318"/>
      <c r="O395" s="318"/>
      <c r="P395" s="318"/>
      <c r="Q395" s="318"/>
      <c r="R395" s="318"/>
      <c r="S395" s="317"/>
      <c r="T395" s="318"/>
      <c r="U395" s="318"/>
      <c r="V395" s="318"/>
    </row>
    <row r="396" s="304" customFormat="1" ht="22.8" customHeight="1" spans="1:22">
      <c r="A396" s="321" t="s">
        <v>568</v>
      </c>
      <c r="B396" s="321"/>
      <c r="C396" s="321"/>
      <c r="D396" s="311" t="s">
        <v>568</v>
      </c>
      <c r="E396" s="311" t="s">
        <v>264</v>
      </c>
      <c r="F396" s="313">
        <v>44.652439</v>
      </c>
      <c r="G396" s="313"/>
      <c r="H396" s="313"/>
      <c r="I396" s="313"/>
      <c r="J396" s="313"/>
      <c r="K396" s="313"/>
      <c r="L396" s="313">
        <v>44.652439</v>
      </c>
      <c r="M396" s="313">
        <v>41.8088</v>
      </c>
      <c r="N396" s="313"/>
      <c r="O396" s="313"/>
      <c r="P396" s="313"/>
      <c r="Q396" s="313">
        <v>2.843639</v>
      </c>
      <c r="R396" s="313"/>
      <c r="S396" s="313"/>
      <c r="T396" s="313"/>
      <c r="U396" s="313"/>
      <c r="V396" s="313"/>
    </row>
    <row r="397" s="304" customFormat="1" ht="22.8" customHeight="1" spans="1:22">
      <c r="A397" s="321" t="s">
        <v>568</v>
      </c>
      <c r="B397" s="321" t="s">
        <v>569</v>
      </c>
      <c r="C397" s="321"/>
      <c r="D397" s="311" t="s">
        <v>570</v>
      </c>
      <c r="E397" s="311" t="s">
        <v>277</v>
      </c>
      <c r="F397" s="313">
        <v>41.8088</v>
      </c>
      <c r="G397" s="313"/>
      <c r="H397" s="313"/>
      <c r="I397" s="313"/>
      <c r="J397" s="313"/>
      <c r="K397" s="313"/>
      <c r="L397" s="313">
        <v>41.8088</v>
      </c>
      <c r="M397" s="313">
        <v>41.8088</v>
      </c>
      <c r="N397" s="313"/>
      <c r="O397" s="313"/>
      <c r="P397" s="313"/>
      <c r="Q397" s="313"/>
      <c r="R397" s="313"/>
      <c r="S397" s="313"/>
      <c r="T397" s="313"/>
      <c r="U397" s="313"/>
      <c r="V397" s="313"/>
    </row>
    <row r="398" s="304" customFormat="1" ht="22.8" customHeight="1" spans="1:22">
      <c r="A398" s="314" t="s">
        <v>568</v>
      </c>
      <c r="B398" s="314" t="s">
        <v>569</v>
      </c>
      <c r="C398" s="314" t="s">
        <v>569</v>
      </c>
      <c r="D398" s="315" t="s">
        <v>571</v>
      </c>
      <c r="E398" s="325" t="s">
        <v>572</v>
      </c>
      <c r="F398" s="317">
        <v>41.8088</v>
      </c>
      <c r="G398" s="318"/>
      <c r="H398" s="318"/>
      <c r="I398" s="318"/>
      <c r="J398" s="318"/>
      <c r="K398" s="318"/>
      <c r="L398" s="317">
        <v>41.8088</v>
      </c>
      <c r="M398" s="318">
        <v>41.8088</v>
      </c>
      <c r="N398" s="318"/>
      <c r="O398" s="318"/>
      <c r="P398" s="318"/>
      <c r="Q398" s="318"/>
      <c r="R398" s="318"/>
      <c r="S398" s="317"/>
      <c r="T398" s="318"/>
      <c r="U398" s="318"/>
      <c r="V398" s="318"/>
    </row>
    <row r="399" s="304" customFormat="1" ht="22.8" customHeight="1" spans="1:22">
      <c r="A399" s="321" t="s">
        <v>568</v>
      </c>
      <c r="B399" s="321" t="s">
        <v>573</v>
      </c>
      <c r="C399" s="321"/>
      <c r="D399" s="311" t="s">
        <v>574</v>
      </c>
      <c r="E399" s="311" t="s">
        <v>317</v>
      </c>
      <c r="F399" s="313">
        <v>2.843639</v>
      </c>
      <c r="G399" s="313"/>
      <c r="H399" s="313"/>
      <c r="I399" s="313"/>
      <c r="J399" s="313"/>
      <c r="K399" s="313"/>
      <c r="L399" s="313">
        <v>2.843639</v>
      </c>
      <c r="M399" s="313"/>
      <c r="N399" s="313"/>
      <c r="O399" s="313"/>
      <c r="P399" s="313"/>
      <c r="Q399" s="313">
        <v>2.843639</v>
      </c>
      <c r="R399" s="313"/>
      <c r="S399" s="313"/>
      <c r="T399" s="313"/>
      <c r="U399" s="313"/>
      <c r="V399" s="313"/>
    </row>
    <row r="400" s="304" customFormat="1" ht="22.8" customHeight="1" spans="1:22">
      <c r="A400" s="314" t="s">
        <v>568</v>
      </c>
      <c r="B400" s="314" t="s">
        <v>573</v>
      </c>
      <c r="C400" s="314" t="s">
        <v>573</v>
      </c>
      <c r="D400" s="315" t="s">
        <v>575</v>
      </c>
      <c r="E400" s="325" t="s">
        <v>576</v>
      </c>
      <c r="F400" s="317">
        <v>2.843639</v>
      </c>
      <c r="G400" s="318"/>
      <c r="H400" s="318"/>
      <c r="I400" s="318"/>
      <c r="J400" s="318"/>
      <c r="K400" s="318"/>
      <c r="L400" s="317">
        <v>2.843639</v>
      </c>
      <c r="M400" s="318"/>
      <c r="N400" s="318"/>
      <c r="O400" s="318"/>
      <c r="P400" s="318"/>
      <c r="Q400" s="318">
        <v>2.843639</v>
      </c>
      <c r="R400" s="318"/>
      <c r="S400" s="317"/>
      <c r="T400" s="318"/>
      <c r="U400" s="318"/>
      <c r="V400" s="318"/>
    </row>
    <row r="401" s="304" customFormat="1" ht="22.8" customHeight="1" spans="1:22">
      <c r="A401" s="321" t="s">
        <v>577</v>
      </c>
      <c r="B401" s="321"/>
      <c r="C401" s="321"/>
      <c r="D401" s="311" t="s">
        <v>577</v>
      </c>
      <c r="E401" s="311" t="s">
        <v>318</v>
      </c>
      <c r="F401" s="313">
        <v>22.7335</v>
      </c>
      <c r="G401" s="313"/>
      <c r="H401" s="313"/>
      <c r="I401" s="313"/>
      <c r="J401" s="313"/>
      <c r="K401" s="313"/>
      <c r="L401" s="313">
        <v>22.7335</v>
      </c>
      <c r="M401" s="313"/>
      <c r="N401" s="313"/>
      <c r="O401" s="313">
        <v>22.7335</v>
      </c>
      <c r="P401" s="313"/>
      <c r="Q401" s="313"/>
      <c r="R401" s="313"/>
      <c r="S401" s="313"/>
      <c r="T401" s="313"/>
      <c r="U401" s="313"/>
      <c r="V401" s="313"/>
    </row>
    <row r="402" s="304" customFormat="1" ht="22.8" customHeight="1" spans="1:22">
      <c r="A402" s="321" t="s">
        <v>577</v>
      </c>
      <c r="B402" s="321" t="s">
        <v>578</v>
      </c>
      <c r="C402" s="321"/>
      <c r="D402" s="311" t="s">
        <v>579</v>
      </c>
      <c r="E402" s="311" t="s">
        <v>344</v>
      </c>
      <c r="F402" s="313">
        <v>22.7335</v>
      </c>
      <c r="G402" s="313"/>
      <c r="H402" s="313"/>
      <c r="I402" s="313"/>
      <c r="J402" s="313"/>
      <c r="K402" s="313"/>
      <c r="L402" s="313">
        <v>22.7335</v>
      </c>
      <c r="M402" s="313"/>
      <c r="N402" s="313"/>
      <c r="O402" s="313">
        <v>22.7335</v>
      </c>
      <c r="P402" s="313"/>
      <c r="Q402" s="313"/>
      <c r="R402" s="313"/>
      <c r="S402" s="313"/>
      <c r="T402" s="313"/>
      <c r="U402" s="313"/>
      <c r="V402" s="313"/>
    </row>
    <row r="403" s="304" customFormat="1" ht="22.8" customHeight="1" spans="1:22">
      <c r="A403" s="314" t="s">
        <v>577</v>
      </c>
      <c r="B403" s="314" t="s">
        <v>578</v>
      </c>
      <c r="C403" s="314" t="s">
        <v>565</v>
      </c>
      <c r="D403" s="315" t="s">
        <v>580</v>
      </c>
      <c r="E403" s="325" t="s">
        <v>581</v>
      </c>
      <c r="F403" s="317">
        <v>22.7335</v>
      </c>
      <c r="G403" s="318"/>
      <c r="H403" s="318"/>
      <c r="I403" s="318"/>
      <c r="J403" s="318"/>
      <c r="K403" s="318"/>
      <c r="L403" s="317">
        <v>22.7335</v>
      </c>
      <c r="M403" s="318"/>
      <c r="N403" s="318"/>
      <c r="O403" s="318">
        <v>22.7335</v>
      </c>
      <c r="P403" s="318"/>
      <c r="Q403" s="318"/>
      <c r="R403" s="318"/>
      <c r="S403" s="317"/>
      <c r="T403" s="318"/>
      <c r="U403" s="318"/>
      <c r="V403" s="318"/>
    </row>
    <row r="404" s="304" customFormat="1" ht="22.8" customHeight="1" spans="1:22">
      <c r="A404" s="321" t="s">
        <v>582</v>
      </c>
      <c r="B404" s="321"/>
      <c r="C404" s="321"/>
      <c r="D404" s="311" t="s">
        <v>582</v>
      </c>
      <c r="E404" s="311" t="s">
        <v>454</v>
      </c>
      <c r="F404" s="313">
        <v>31.6446</v>
      </c>
      <c r="G404" s="313"/>
      <c r="H404" s="313"/>
      <c r="I404" s="313"/>
      <c r="J404" s="313"/>
      <c r="K404" s="313"/>
      <c r="L404" s="313"/>
      <c r="M404" s="313"/>
      <c r="N404" s="313"/>
      <c r="O404" s="313"/>
      <c r="P404" s="313"/>
      <c r="Q404" s="313"/>
      <c r="R404" s="313">
        <v>31.6446</v>
      </c>
      <c r="S404" s="313"/>
      <c r="T404" s="313"/>
      <c r="U404" s="313"/>
      <c r="V404" s="313"/>
    </row>
    <row r="405" s="304" customFormat="1" ht="22.8" customHeight="1" spans="1:22">
      <c r="A405" s="321" t="s">
        <v>582</v>
      </c>
      <c r="B405" s="321" t="s">
        <v>583</v>
      </c>
      <c r="C405" s="321"/>
      <c r="D405" s="311" t="s">
        <v>584</v>
      </c>
      <c r="E405" s="311" t="s">
        <v>460</v>
      </c>
      <c r="F405" s="313">
        <v>31.6446</v>
      </c>
      <c r="G405" s="313"/>
      <c r="H405" s="313"/>
      <c r="I405" s="313"/>
      <c r="J405" s="313"/>
      <c r="K405" s="313"/>
      <c r="L405" s="313"/>
      <c r="M405" s="313"/>
      <c r="N405" s="313"/>
      <c r="O405" s="313"/>
      <c r="P405" s="313"/>
      <c r="Q405" s="313"/>
      <c r="R405" s="313">
        <v>31.6446</v>
      </c>
      <c r="S405" s="313"/>
      <c r="T405" s="313"/>
      <c r="U405" s="313"/>
      <c r="V405" s="313"/>
    </row>
    <row r="406" s="304" customFormat="1" ht="22.8" customHeight="1" spans="1:22">
      <c r="A406" s="314" t="s">
        <v>582</v>
      </c>
      <c r="B406" s="314" t="s">
        <v>583</v>
      </c>
      <c r="C406" s="314" t="s">
        <v>565</v>
      </c>
      <c r="D406" s="315" t="s">
        <v>585</v>
      </c>
      <c r="E406" s="325" t="s">
        <v>586</v>
      </c>
      <c r="F406" s="317">
        <v>31.6446</v>
      </c>
      <c r="G406" s="318"/>
      <c r="H406" s="318"/>
      <c r="I406" s="318"/>
      <c r="J406" s="318"/>
      <c r="K406" s="318"/>
      <c r="L406" s="317"/>
      <c r="M406" s="318"/>
      <c r="N406" s="318"/>
      <c r="O406" s="318"/>
      <c r="P406" s="318"/>
      <c r="Q406" s="318"/>
      <c r="R406" s="318">
        <v>31.6446</v>
      </c>
      <c r="S406" s="317"/>
      <c r="T406" s="318"/>
      <c r="U406" s="318"/>
      <c r="V406" s="318"/>
    </row>
    <row r="407" s="304" customFormat="1" ht="22.8" customHeight="1" spans="1:22">
      <c r="A407" s="309"/>
      <c r="B407" s="309"/>
      <c r="C407" s="309"/>
      <c r="D407" s="311" t="s">
        <v>734</v>
      </c>
      <c r="E407" s="311" t="s">
        <v>735</v>
      </c>
      <c r="F407" s="310">
        <v>314.590508</v>
      </c>
      <c r="G407" s="310">
        <v>228.5163</v>
      </c>
      <c r="H407" s="310">
        <v>130.3944</v>
      </c>
      <c r="I407" s="310">
        <v>21.9852</v>
      </c>
      <c r="J407" s="310">
        <v>35.5751</v>
      </c>
      <c r="K407" s="310">
        <v>40.5616</v>
      </c>
      <c r="L407" s="310">
        <v>58.652208</v>
      </c>
      <c r="M407" s="310">
        <v>36.3066</v>
      </c>
      <c r="N407" s="310"/>
      <c r="O407" s="310">
        <v>19.7417</v>
      </c>
      <c r="P407" s="310"/>
      <c r="Q407" s="310">
        <v>2.603908</v>
      </c>
      <c r="R407" s="310">
        <v>27.422</v>
      </c>
      <c r="S407" s="310"/>
      <c r="T407" s="310"/>
      <c r="U407" s="310"/>
      <c r="V407" s="310"/>
    </row>
    <row r="408" s="304" customFormat="1" ht="22.8" customHeight="1" spans="1:22">
      <c r="A408" s="309"/>
      <c r="B408" s="309"/>
      <c r="C408" s="309"/>
      <c r="D408" s="312" t="s">
        <v>736</v>
      </c>
      <c r="E408" s="312" t="s">
        <v>737</v>
      </c>
      <c r="F408" s="310">
        <v>314.590508</v>
      </c>
      <c r="G408" s="310">
        <v>228.5163</v>
      </c>
      <c r="H408" s="310">
        <v>130.3944</v>
      </c>
      <c r="I408" s="310">
        <v>21.9852</v>
      </c>
      <c r="J408" s="310">
        <v>35.5751</v>
      </c>
      <c r="K408" s="310">
        <v>40.5616</v>
      </c>
      <c r="L408" s="310">
        <v>58.652208</v>
      </c>
      <c r="M408" s="310">
        <v>36.3066</v>
      </c>
      <c r="N408" s="310"/>
      <c r="O408" s="310">
        <v>19.7417</v>
      </c>
      <c r="P408" s="310"/>
      <c r="Q408" s="310">
        <v>2.603908</v>
      </c>
      <c r="R408" s="310">
        <v>27.422</v>
      </c>
      <c r="S408" s="310"/>
      <c r="T408" s="310"/>
      <c r="U408" s="310"/>
      <c r="V408" s="310"/>
    </row>
    <row r="409" s="304" customFormat="1" ht="22.8" customHeight="1" spans="1:22">
      <c r="A409" s="321" t="s">
        <v>738</v>
      </c>
      <c r="B409" s="321"/>
      <c r="C409" s="321"/>
      <c r="D409" s="311" t="s">
        <v>738</v>
      </c>
      <c r="E409" s="311" t="s">
        <v>216</v>
      </c>
      <c r="F409" s="313">
        <v>228.5163</v>
      </c>
      <c r="G409" s="313">
        <v>228.5163</v>
      </c>
      <c r="H409" s="313">
        <v>130.3944</v>
      </c>
      <c r="I409" s="313">
        <v>21.9852</v>
      </c>
      <c r="J409" s="313">
        <v>35.5751</v>
      </c>
      <c r="K409" s="313">
        <v>40.5616</v>
      </c>
      <c r="L409" s="313"/>
      <c r="M409" s="313"/>
      <c r="N409" s="313"/>
      <c r="O409" s="313"/>
      <c r="P409" s="313"/>
      <c r="Q409" s="313"/>
      <c r="R409" s="313"/>
      <c r="S409" s="313"/>
      <c r="T409" s="313"/>
      <c r="U409" s="313"/>
      <c r="V409" s="313"/>
    </row>
    <row r="410" s="304" customFormat="1" ht="22.8" customHeight="1" spans="1:22">
      <c r="A410" s="321" t="s">
        <v>738</v>
      </c>
      <c r="B410" s="321" t="s">
        <v>687</v>
      </c>
      <c r="C410" s="321"/>
      <c r="D410" s="311" t="s">
        <v>739</v>
      </c>
      <c r="E410" s="311" t="s">
        <v>229</v>
      </c>
      <c r="F410" s="313">
        <v>228.5163</v>
      </c>
      <c r="G410" s="313">
        <v>228.5163</v>
      </c>
      <c r="H410" s="313">
        <v>130.3944</v>
      </c>
      <c r="I410" s="313">
        <v>21.9852</v>
      </c>
      <c r="J410" s="313">
        <v>35.5751</v>
      </c>
      <c r="K410" s="313">
        <v>40.5616</v>
      </c>
      <c r="L410" s="313"/>
      <c r="M410" s="313"/>
      <c r="N410" s="313"/>
      <c r="O410" s="313"/>
      <c r="P410" s="313"/>
      <c r="Q410" s="313"/>
      <c r="R410" s="313"/>
      <c r="S410" s="313"/>
      <c r="T410" s="313"/>
      <c r="U410" s="313"/>
      <c r="V410" s="313"/>
    </row>
    <row r="411" s="304" customFormat="1" ht="22.8" customHeight="1" spans="1:22">
      <c r="A411" s="314" t="s">
        <v>738</v>
      </c>
      <c r="B411" s="314" t="s">
        <v>687</v>
      </c>
      <c r="C411" s="314" t="s">
        <v>583</v>
      </c>
      <c r="D411" s="315" t="s">
        <v>740</v>
      </c>
      <c r="E411" s="325" t="s">
        <v>741</v>
      </c>
      <c r="F411" s="317">
        <v>228.5163</v>
      </c>
      <c r="G411" s="318">
        <v>228.5163</v>
      </c>
      <c r="H411" s="318">
        <v>130.3944</v>
      </c>
      <c r="I411" s="318">
        <v>21.9852</v>
      </c>
      <c r="J411" s="318">
        <v>35.5751</v>
      </c>
      <c r="K411" s="318">
        <v>40.5616</v>
      </c>
      <c r="L411" s="317"/>
      <c r="M411" s="318"/>
      <c r="N411" s="318"/>
      <c r="O411" s="318"/>
      <c r="P411" s="318"/>
      <c r="Q411" s="318"/>
      <c r="R411" s="318"/>
      <c r="S411" s="317"/>
      <c r="T411" s="318"/>
      <c r="U411" s="318"/>
      <c r="V411" s="318"/>
    </row>
    <row r="412" s="304" customFormat="1" ht="22.8" customHeight="1" spans="1:22">
      <c r="A412" s="321" t="s">
        <v>568</v>
      </c>
      <c r="B412" s="321"/>
      <c r="C412" s="321"/>
      <c r="D412" s="311" t="s">
        <v>568</v>
      </c>
      <c r="E412" s="311" t="s">
        <v>264</v>
      </c>
      <c r="F412" s="313">
        <v>38.910508</v>
      </c>
      <c r="G412" s="313"/>
      <c r="H412" s="313"/>
      <c r="I412" s="313"/>
      <c r="J412" s="313"/>
      <c r="K412" s="313"/>
      <c r="L412" s="313">
        <v>38.910508</v>
      </c>
      <c r="M412" s="313">
        <v>36.3066</v>
      </c>
      <c r="N412" s="313"/>
      <c r="O412" s="313"/>
      <c r="P412" s="313"/>
      <c r="Q412" s="313">
        <v>2.603908</v>
      </c>
      <c r="R412" s="313"/>
      <c r="S412" s="313"/>
      <c r="T412" s="313"/>
      <c r="U412" s="313"/>
      <c r="V412" s="313"/>
    </row>
    <row r="413" s="304" customFormat="1" ht="22.8" customHeight="1" spans="1:22">
      <c r="A413" s="321" t="s">
        <v>568</v>
      </c>
      <c r="B413" s="321" t="s">
        <v>569</v>
      </c>
      <c r="C413" s="321"/>
      <c r="D413" s="311" t="s">
        <v>570</v>
      </c>
      <c r="E413" s="311" t="s">
        <v>277</v>
      </c>
      <c r="F413" s="313">
        <v>36.3066</v>
      </c>
      <c r="G413" s="313"/>
      <c r="H413" s="313"/>
      <c r="I413" s="313"/>
      <c r="J413" s="313"/>
      <c r="K413" s="313"/>
      <c r="L413" s="313">
        <v>36.3066</v>
      </c>
      <c r="M413" s="313">
        <v>36.3066</v>
      </c>
      <c r="N413" s="313"/>
      <c r="O413" s="313"/>
      <c r="P413" s="313"/>
      <c r="Q413" s="313"/>
      <c r="R413" s="313"/>
      <c r="S413" s="313"/>
      <c r="T413" s="313"/>
      <c r="U413" s="313"/>
      <c r="V413" s="313"/>
    </row>
    <row r="414" s="304" customFormat="1" ht="22.8" customHeight="1" spans="1:22">
      <c r="A414" s="314" t="s">
        <v>568</v>
      </c>
      <c r="B414" s="314" t="s">
        <v>569</v>
      </c>
      <c r="C414" s="314" t="s">
        <v>569</v>
      </c>
      <c r="D414" s="315" t="s">
        <v>571</v>
      </c>
      <c r="E414" s="325" t="s">
        <v>572</v>
      </c>
      <c r="F414" s="317">
        <v>36.3066</v>
      </c>
      <c r="G414" s="318"/>
      <c r="H414" s="318"/>
      <c r="I414" s="318"/>
      <c r="J414" s="318"/>
      <c r="K414" s="318"/>
      <c r="L414" s="317">
        <v>36.3066</v>
      </c>
      <c r="M414" s="318">
        <v>36.3066</v>
      </c>
      <c r="N414" s="318"/>
      <c r="O414" s="318"/>
      <c r="P414" s="318"/>
      <c r="Q414" s="318"/>
      <c r="R414" s="318"/>
      <c r="S414" s="317"/>
      <c r="T414" s="318"/>
      <c r="U414" s="318"/>
      <c r="V414" s="318"/>
    </row>
    <row r="415" s="304" customFormat="1" ht="22.8" customHeight="1" spans="1:22">
      <c r="A415" s="321" t="s">
        <v>568</v>
      </c>
      <c r="B415" s="321" t="s">
        <v>573</v>
      </c>
      <c r="C415" s="321"/>
      <c r="D415" s="311" t="s">
        <v>574</v>
      </c>
      <c r="E415" s="311" t="s">
        <v>317</v>
      </c>
      <c r="F415" s="313">
        <v>2.603908</v>
      </c>
      <c r="G415" s="313"/>
      <c r="H415" s="313"/>
      <c r="I415" s="313"/>
      <c r="J415" s="313"/>
      <c r="K415" s="313"/>
      <c r="L415" s="313">
        <v>2.603908</v>
      </c>
      <c r="M415" s="313"/>
      <c r="N415" s="313"/>
      <c r="O415" s="313"/>
      <c r="P415" s="313"/>
      <c r="Q415" s="313">
        <v>2.603908</v>
      </c>
      <c r="R415" s="313"/>
      <c r="S415" s="313"/>
      <c r="T415" s="313"/>
      <c r="U415" s="313"/>
      <c r="V415" s="313"/>
    </row>
    <row r="416" s="304" customFormat="1" ht="22.8" customHeight="1" spans="1:22">
      <c r="A416" s="314" t="s">
        <v>568</v>
      </c>
      <c r="B416" s="314" t="s">
        <v>573</v>
      </c>
      <c r="C416" s="314" t="s">
        <v>573</v>
      </c>
      <c r="D416" s="315" t="s">
        <v>575</v>
      </c>
      <c r="E416" s="325" t="s">
        <v>576</v>
      </c>
      <c r="F416" s="317">
        <v>2.603908</v>
      </c>
      <c r="G416" s="318"/>
      <c r="H416" s="318"/>
      <c r="I416" s="318"/>
      <c r="J416" s="318"/>
      <c r="K416" s="318"/>
      <c r="L416" s="317">
        <v>2.603908</v>
      </c>
      <c r="M416" s="318"/>
      <c r="N416" s="318"/>
      <c r="O416" s="318"/>
      <c r="P416" s="318"/>
      <c r="Q416" s="318">
        <v>2.603908</v>
      </c>
      <c r="R416" s="318"/>
      <c r="S416" s="317"/>
      <c r="T416" s="318"/>
      <c r="U416" s="318"/>
      <c r="V416" s="318"/>
    </row>
    <row r="417" s="304" customFormat="1" ht="22.8" customHeight="1" spans="1:22">
      <c r="A417" s="321" t="s">
        <v>577</v>
      </c>
      <c r="B417" s="321"/>
      <c r="C417" s="321"/>
      <c r="D417" s="311" t="s">
        <v>577</v>
      </c>
      <c r="E417" s="311" t="s">
        <v>318</v>
      </c>
      <c r="F417" s="313">
        <v>19.7417</v>
      </c>
      <c r="G417" s="313"/>
      <c r="H417" s="313"/>
      <c r="I417" s="313"/>
      <c r="J417" s="313"/>
      <c r="K417" s="313"/>
      <c r="L417" s="313">
        <v>19.7417</v>
      </c>
      <c r="M417" s="313"/>
      <c r="N417" s="313"/>
      <c r="O417" s="313">
        <v>19.7417</v>
      </c>
      <c r="P417" s="313"/>
      <c r="Q417" s="313"/>
      <c r="R417" s="313"/>
      <c r="S417" s="313"/>
      <c r="T417" s="313"/>
      <c r="U417" s="313"/>
      <c r="V417" s="313"/>
    </row>
    <row r="418" s="304" customFormat="1" ht="22.8" customHeight="1" spans="1:22">
      <c r="A418" s="321" t="s">
        <v>577</v>
      </c>
      <c r="B418" s="321" t="s">
        <v>578</v>
      </c>
      <c r="C418" s="321"/>
      <c r="D418" s="311" t="s">
        <v>579</v>
      </c>
      <c r="E418" s="311" t="s">
        <v>344</v>
      </c>
      <c r="F418" s="313">
        <v>19.7417</v>
      </c>
      <c r="G418" s="313"/>
      <c r="H418" s="313"/>
      <c r="I418" s="313"/>
      <c r="J418" s="313"/>
      <c r="K418" s="313"/>
      <c r="L418" s="313">
        <v>19.7417</v>
      </c>
      <c r="M418" s="313"/>
      <c r="N418" s="313"/>
      <c r="O418" s="313">
        <v>19.7417</v>
      </c>
      <c r="P418" s="313"/>
      <c r="Q418" s="313"/>
      <c r="R418" s="313"/>
      <c r="S418" s="313"/>
      <c r="T418" s="313"/>
      <c r="U418" s="313"/>
      <c r="V418" s="313"/>
    </row>
    <row r="419" s="304" customFormat="1" ht="22.8" customHeight="1" spans="1:22">
      <c r="A419" s="314" t="s">
        <v>577</v>
      </c>
      <c r="B419" s="314" t="s">
        <v>578</v>
      </c>
      <c r="C419" s="314" t="s">
        <v>583</v>
      </c>
      <c r="D419" s="315" t="s">
        <v>677</v>
      </c>
      <c r="E419" s="325" t="s">
        <v>678</v>
      </c>
      <c r="F419" s="317">
        <v>19.7417</v>
      </c>
      <c r="G419" s="318"/>
      <c r="H419" s="318"/>
      <c r="I419" s="318"/>
      <c r="J419" s="318"/>
      <c r="K419" s="318"/>
      <c r="L419" s="317">
        <v>19.7417</v>
      </c>
      <c r="M419" s="318"/>
      <c r="N419" s="318"/>
      <c r="O419" s="318">
        <v>19.7417</v>
      </c>
      <c r="P419" s="318"/>
      <c r="Q419" s="318"/>
      <c r="R419" s="318"/>
      <c r="S419" s="317"/>
      <c r="T419" s="318"/>
      <c r="U419" s="318"/>
      <c r="V419" s="318"/>
    </row>
    <row r="420" s="304" customFormat="1" ht="22.8" customHeight="1" spans="1:22">
      <c r="A420" s="321" t="s">
        <v>582</v>
      </c>
      <c r="B420" s="321"/>
      <c r="C420" s="321"/>
      <c r="D420" s="311" t="s">
        <v>582</v>
      </c>
      <c r="E420" s="311" t="s">
        <v>454</v>
      </c>
      <c r="F420" s="313">
        <v>27.422</v>
      </c>
      <c r="G420" s="313"/>
      <c r="H420" s="313"/>
      <c r="I420" s="313"/>
      <c r="J420" s="313"/>
      <c r="K420" s="313"/>
      <c r="L420" s="313"/>
      <c r="M420" s="313"/>
      <c r="N420" s="313"/>
      <c r="O420" s="313"/>
      <c r="P420" s="313"/>
      <c r="Q420" s="313"/>
      <c r="R420" s="313">
        <v>27.422</v>
      </c>
      <c r="S420" s="313"/>
      <c r="T420" s="313"/>
      <c r="U420" s="313"/>
      <c r="V420" s="313"/>
    </row>
    <row r="421" s="304" customFormat="1" ht="22.8" customHeight="1" spans="1:22">
      <c r="A421" s="321" t="s">
        <v>582</v>
      </c>
      <c r="B421" s="321" t="s">
        <v>583</v>
      </c>
      <c r="C421" s="321"/>
      <c r="D421" s="311" t="s">
        <v>584</v>
      </c>
      <c r="E421" s="311" t="s">
        <v>460</v>
      </c>
      <c r="F421" s="313">
        <v>27.422</v>
      </c>
      <c r="G421" s="313"/>
      <c r="H421" s="313"/>
      <c r="I421" s="313"/>
      <c r="J421" s="313"/>
      <c r="K421" s="313"/>
      <c r="L421" s="313"/>
      <c r="M421" s="313"/>
      <c r="N421" s="313"/>
      <c r="O421" s="313"/>
      <c r="P421" s="313"/>
      <c r="Q421" s="313"/>
      <c r="R421" s="313">
        <v>27.422</v>
      </c>
      <c r="S421" s="313"/>
      <c r="T421" s="313"/>
      <c r="U421" s="313"/>
      <c r="V421" s="313"/>
    </row>
    <row r="422" s="304" customFormat="1" ht="22.8" customHeight="1" spans="1:22">
      <c r="A422" s="314" t="s">
        <v>582</v>
      </c>
      <c r="B422" s="314" t="s">
        <v>583</v>
      </c>
      <c r="C422" s="314" t="s">
        <v>565</v>
      </c>
      <c r="D422" s="315" t="s">
        <v>585</v>
      </c>
      <c r="E422" s="325" t="s">
        <v>586</v>
      </c>
      <c r="F422" s="317">
        <v>27.422</v>
      </c>
      <c r="G422" s="318"/>
      <c r="H422" s="318"/>
      <c r="I422" s="318"/>
      <c r="J422" s="318"/>
      <c r="K422" s="318"/>
      <c r="L422" s="317"/>
      <c r="M422" s="318"/>
      <c r="N422" s="318"/>
      <c r="O422" s="318"/>
      <c r="P422" s="318"/>
      <c r="Q422" s="318"/>
      <c r="R422" s="318">
        <v>27.422</v>
      </c>
      <c r="S422" s="317"/>
      <c r="T422" s="318"/>
      <c r="U422" s="318"/>
      <c r="V422" s="318"/>
    </row>
    <row r="423" s="304" customFormat="1" ht="22.8" customHeight="1" spans="1:22">
      <c r="A423" s="309"/>
      <c r="B423" s="309"/>
      <c r="C423" s="309"/>
      <c r="D423" s="311" t="s">
        <v>742</v>
      </c>
      <c r="E423" s="311" t="s">
        <v>743</v>
      </c>
      <c r="F423" s="310">
        <v>211.433589</v>
      </c>
      <c r="G423" s="310">
        <v>153.8113</v>
      </c>
      <c r="H423" s="310">
        <v>86.2908</v>
      </c>
      <c r="I423" s="310">
        <v>19.7304</v>
      </c>
      <c r="J423" s="310">
        <v>28.4485</v>
      </c>
      <c r="K423" s="310">
        <v>19.3416</v>
      </c>
      <c r="L423" s="310">
        <v>39.164889</v>
      </c>
      <c r="M423" s="310">
        <v>24.4658</v>
      </c>
      <c r="N423" s="310"/>
      <c r="O423" s="310">
        <v>13.3033</v>
      </c>
      <c r="P423" s="310"/>
      <c r="Q423" s="310">
        <v>1.395789</v>
      </c>
      <c r="R423" s="310">
        <v>18.4574</v>
      </c>
      <c r="S423" s="310"/>
      <c r="T423" s="310"/>
      <c r="U423" s="310"/>
      <c r="V423" s="310"/>
    </row>
    <row r="424" s="304" customFormat="1" ht="22.8" customHeight="1" spans="1:22">
      <c r="A424" s="309"/>
      <c r="B424" s="309"/>
      <c r="C424" s="309"/>
      <c r="D424" s="312" t="s">
        <v>744</v>
      </c>
      <c r="E424" s="312" t="s">
        <v>745</v>
      </c>
      <c r="F424" s="310">
        <v>211.433589</v>
      </c>
      <c r="G424" s="310">
        <v>153.8113</v>
      </c>
      <c r="H424" s="310">
        <v>86.2908</v>
      </c>
      <c r="I424" s="310">
        <v>19.7304</v>
      </c>
      <c r="J424" s="310">
        <v>28.4485</v>
      </c>
      <c r="K424" s="310">
        <v>19.3416</v>
      </c>
      <c r="L424" s="310">
        <v>39.164889</v>
      </c>
      <c r="M424" s="310">
        <v>24.4658</v>
      </c>
      <c r="N424" s="310"/>
      <c r="O424" s="310">
        <v>13.3033</v>
      </c>
      <c r="P424" s="310"/>
      <c r="Q424" s="310">
        <v>1.395789</v>
      </c>
      <c r="R424" s="310">
        <v>18.4574</v>
      </c>
      <c r="S424" s="310"/>
      <c r="T424" s="310"/>
      <c r="U424" s="310"/>
      <c r="V424" s="310"/>
    </row>
    <row r="425" s="304" customFormat="1" ht="22.8" customHeight="1" spans="1:22">
      <c r="A425" s="321" t="s">
        <v>562</v>
      </c>
      <c r="B425" s="321"/>
      <c r="C425" s="321"/>
      <c r="D425" s="311" t="s">
        <v>562</v>
      </c>
      <c r="E425" s="311" t="s">
        <v>143</v>
      </c>
      <c r="F425" s="313">
        <v>153.8113</v>
      </c>
      <c r="G425" s="313">
        <v>153.8113</v>
      </c>
      <c r="H425" s="313">
        <v>86.2908</v>
      </c>
      <c r="I425" s="313">
        <v>19.7304</v>
      </c>
      <c r="J425" s="313">
        <v>28.4485</v>
      </c>
      <c r="K425" s="313">
        <v>19.3416</v>
      </c>
      <c r="L425" s="313"/>
      <c r="M425" s="313"/>
      <c r="N425" s="313"/>
      <c r="O425" s="313"/>
      <c r="P425" s="313"/>
      <c r="Q425" s="313"/>
      <c r="R425" s="313"/>
      <c r="S425" s="313"/>
      <c r="T425" s="313"/>
      <c r="U425" s="313"/>
      <c r="V425" s="313"/>
    </row>
    <row r="426" s="304" customFormat="1" ht="22.8" customHeight="1" spans="1:22">
      <c r="A426" s="321" t="s">
        <v>562</v>
      </c>
      <c r="B426" s="321" t="s">
        <v>701</v>
      </c>
      <c r="C426" s="321"/>
      <c r="D426" s="311" t="s">
        <v>702</v>
      </c>
      <c r="E426" s="311" t="s">
        <v>180</v>
      </c>
      <c r="F426" s="313">
        <v>153.8113</v>
      </c>
      <c r="G426" s="313">
        <v>153.8113</v>
      </c>
      <c r="H426" s="313">
        <v>86.2908</v>
      </c>
      <c r="I426" s="313">
        <v>19.7304</v>
      </c>
      <c r="J426" s="313">
        <v>28.4485</v>
      </c>
      <c r="K426" s="313">
        <v>19.3416</v>
      </c>
      <c r="L426" s="313"/>
      <c r="M426" s="313"/>
      <c r="N426" s="313"/>
      <c r="O426" s="313"/>
      <c r="P426" s="313"/>
      <c r="Q426" s="313"/>
      <c r="R426" s="313"/>
      <c r="S426" s="313"/>
      <c r="T426" s="313"/>
      <c r="U426" s="313"/>
      <c r="V426" s="313"/>
    </row>
    <row r="427" s="304" customFormat="1" ht="22.8" customHeight="1" spans="1:22">
      <c r="A427" s="314" t="s">
        <v>562</v>
      </c>
      <c r="B427" s="314" t="s">
        <v>701</v>
      </c>
      <c r="C427" s="314" t="s">
        <v>565</v>
      </c>
      <c r="D427" s="315" t="s">
        <v>703</v>
      </c>
      <c r="E427" s="325" t="s">
        <v>567</v>
      </c>
      <c r="F427" s="317">
        <v>153.8113</v>
      </c>
      <c r="G427" s="318">
        <v>153.8113</v>
      </c>
      <c r="H427" s="318">
        <v>86.2908</v>
      </c>
      <c r="I427" s="318">
        <v>19.7304</v>
      </c>
      <c r="J427" s="318">
        <v>28.4485</v>
      </c>
      <c r="K427" s="318">
        <v>19.3416</v>
      </c>
      <c r="L427" s="317"/>
      <c r="M427" s="318"/>
      <c r="N427" s="318"/>
      <c r="O427" s="318"/>
      <c r="P427" s="318"/>
      <c r="Q427" s="318"/>
      <c r="R427" s="318"/>
      <c r="S427" s="317"/>
      <c r="T427" s="318"/>
      <c r="U427" s="318"/>
      <c r="V427" s="318"/>
    </row>
    <row r="428" s="304" customFormat="1" ht="22.8" customHeight="1" spans="1:22">
      <c r="A428" s="321" t="s">
        <v>568</v>
      </c>
      <c r="B428" s="321"/>
      <c r="C428" s="321"/>
      <c r="D428" s="311" t="s">
        <v>568</v>
      </c>
      <c r="E428" s="311" t="s">
        <v>264</v>
      </c>
      <c r="F428" s="313">
        <v>25.861589</v>
      </c>
      <c r="G428" s="313"/>
      <c r="H428" s="313"/>
      <c r="I428" s="313"/>
      <c r="J428" s="313"/>
      <c r="K428" s="313"/>
      <c r="L428" s="313">
        <v>25.861589</v>
      </c>
      <c r="M428" s="313">
        <v>24.4658</v>
      </c>
      <c r="N428" s="313"/>
      <c r="O428" s="313"/>
      <c r="P428" s="313"/>
      <c r="Q428" s="313">
        <v>1.395789</v>
      </c>
      <c r="R428" s="313"/>
      <c r="S428" s="313"/>
      <c r="T428" s="313"/>
      <c r="U428" s="313"/>
      <c r="V428" s="313"/>
    </row>
    <row r="429" s="304" customFormat="1" ht="22.8" customHeight="1" spans="1:22">
      <c r="A429" s="321" t="s">
        <v>568</v>
      </c>
      <c r="B429" s="321" t="s">
        <v>569</v>
      </c>
      <c r="C429" s="321"/>
      <c r="D429" s="311" t="s">
        <v>570</v>
      </c>
      <c r="E429" s="311" t="s">
        <v>277</v>
      </c>
      <c r="F429" s="313">
        <v>24.4658</v>
      </c>
      <c r="G429" s="313"/>
      <c r="H429" s="313"/>
      <c r="I429" s="313"/>
      <c r="J429" s="313"/>
      <c r="K429" s="313"/>
      <c r="L429" s="313">
        <v>24.4658</v>
      </c>
      <c r="M429" s="313">
        <v>24.4658</v>
      </c>
      <c r="N429" s="313"/>
      <c r="O429" s="313"/>
      <c r="P429" s="313"/>
      <c r="Q429" s="313"/>
      <c r="R429" s="313"/>
      <c r="S429" s="313"/>
      <c r="T429" s="313"/>
      <c r="U429" s="313"/>
      <c r="V429" s="313"/>
    </row>
    <row r="430" s="304" customFormat="1" ht="22.8" customHeight="1" spans="1:22">
      <c r="A430" s="314" t="s">
        <v>568</v>
      </c>
      <c r="B430" s="314" t="s">
        <v>569</v>
      </c>
      <c r="C430" s="314" t="s">
        <v>569</v>
      </c>
      <c r="D430" s="315" t="s">
        <v>571</v>
      </c>
      <c r="E430" s="325" t="s">
        <v>572</v>
      </c>
      <c r="F430" s="317">
        <v>24.4658</v>
      </c>
      <c r="G430" s="318"/>
      <c r="H430" s="318"/>
      <c r="I430" s="318"/>
      <c r="J430" s="318"/>
      <c r="K430" s="318"/>
      <c r="L430" s="317">
        <v>24.4658</v>
      </c>
      <c r="M430" s="318">
        <v>24.4658</v>
      </c>
      <c r="N430" s="318"/>
      <c r="O430" s="318"/>
      <c r="P430" s="318"/>
      <c r="Q430" s="318"/>
      <c r="R430" s="318"/>
      <c r="S430" s="317"/>
      <c r="T430" s="318"/>
      <c r="U430" s="318"/>
      <c r="V430" s="318"/>
    </row>
    <row r="431" s="304" customFormat="1" ht="22.8" customHeight="1" spans="1:22">
      <c r="A431" s="321" t="s">
        <v>568</v>
      </c>
      <c r="B431" s="321" t="s">
        <v>573</v>
      </c>
      <c r="C431" s="321"/>
      <c r="D431" s="311" t="s">
        <v>574</v>
      </c>
      <c r="E431" s="311" t="s">
        <v>317</v>
      </c>
      <c r="F431" s="313">
        <v>1.395789</v>
      </c>
      <c r="G431" s="313"/>
      <c r="H431" s="313"/>
      <c r="I431" s="313"/>
      <c r="J431" s="313"/>
      <c r="K431" s="313"/>
      <c r="L431" s="313">
        <v>1.395789</v>
      </c>
      <c r="M431" s="313"/>
      <c r="N431" s="313"/>
      <c r="O431" s="313"/>
      <c r="P431" s="313"/>
      <c r="Q431" s="313">
        <v>1.395789</v>
      </c>
      <c r="R431" s="313"/>
      <c r="S431" s="313"/>
      <c r="T431" s="313"/>
      <c r="U431" s="313"/>
      <c r="V431" s="313"/>
    </row>
    <row r="432" s="304" customFormat="1" ht="22.8" customHeight="1" spans="1:22">
      <c r="A432" s="314" t="s">
        <v>568</v>
      </c>
      <c r="B432" s="314" t="s">
        <v>573</v>
      </c>
      <c r="C432" s="314" t="s">
        <v>573</v>
      </c>
      <c r="D432" s="315" t="s">
        <v>575</v>
      </c>
      <c r="E432" s="325" t="s">
        <v>576</v>
      </c>
      <c r="F432" s="317">
        <v>1.395789</v>
      </c>
      <c r="G432" s="318"/>
      <c r="H432" s="318"/>
      <c r="I432" s="318"/>
      <c r="J432" s="318"/>
      <c r="K432" s="318"/>
      <c r="L432" s="317">
        <v>1.395789</v>
      </c>
      <c r="M432" s="318"/>
      <c r="N432" s="318"/>
      <c r="O432" s="318"/>
      <c r="P432" s="318"/>
      <c r="Q432" s="318">
        <v>1.395789</v>
      </c>
      <c r="R432" s="318"/>
      <c r="S432" s="317"/>
      <c r="T432" s="318"/>
      <c r="U432" s="318"/>
      <c r="V432" s="318"/>
    </row>
    <row r="433" s="304" customFormat="1" ht="22.8" customHeight="1" spans="1:22">
      <c r="A433" s="321" t="s">
        <v>577</v>
      </c>
      <c r="B433" s="321"/>
      <c r="C433" s="321"/>
      <c r="D433" s="311" t="s">
        <v>577</v>
      </c>
      <c r="E433" s="311" t="s">
        <v>318</v>
      </c>
      <c r="F433" s="313">
        <v>13.3033</v>
      </c>
      <c r="G433" s="313"/>
      <c r="H433" s="313"/>
      <c r="I433" s="313"/>
      <c r="J433" s="313"/>
      <c r="K433" s="313"/>
      <c r="L433" s="313">
        <v>13.3033</v>
      </c>
      <c r="M433" s="313"/>
      <c r="N433" s="313"/>
      <c r="O433" s="313">
        <v>13.3033</v>
      </c>
      <c r="P433" s="313"/>
      <c r="Q433" s="313"/>
      <c r="R433" s="313"/>
      <c r="S433" s="313"/>
      <c r="T433" s="313"/>
      <c r="U433" s="313"/>
      <c r="V433" s="313"/>
    </row>
    <row r="434" s="304" customFormat="1" ht="22.8" customHeight="1" spans="1:22">
      <c r="A434" s="321" t="s">
        <v>577</v>
      </c>
      <c r="B434" s="321" t="s">
        <v>578</v>
      </c>
      <c r="C434" s="321"/>
      <c r="D434" s="311" t="s">
        <v>579</v>
      </c>
      <c r="E434" s="311" t="s">
        <v>344</v>
      </c>
      <c r="F434" s="313">
        <v>13.3033</v>
      </c>
      <c r="G434" s="313"/>
      <c r="H434" s="313"/>
      <c r="I434" s="313"/>
      <c r="J434" s="313"/>
      <c r="K434" s="313"/>
      <c r="L434" s="313">
        <v>13.3033</v>
      </c>
      <c r="M434" s="313"/>
      <c r="N434" s="313"/>
      <c r="O434" s="313">
        <v>13.3033</v>
      </c>
      <c r="P434" s="313"/>
      <c r="Q434" s="313"/>
      <c r="R434" s="313"/>
      <c r="S434" s="313"/>
      <c r="T434" s="313"/>
      <c r="U434" s="313"/>
      <c r="V434" s="313"/>
    </row>
    <row r="435" s="304" customFormat="1" ht="22.8" customHeight="1" spans="1:22">
      <c r="A435" s="314" t="s">
        <v>577</v>
      </c>
      <c r="B435" s="314" t="s">
        <v>578</v>
      </c>
      <c r="C435" s="314" t="s">
        <v>565</v>
      </c>
      <c r="D435" s="315" t="s">
        <v>580</v>
      </c>
      <c r="E435" s="325" t="s">
        <v>581</v>
      </c>
      <c r="F435" s="317">
        <v>13.3033</v>
      </c>
      <c r="G435" s="318"/>
      <c r="H435" s="318"/>
      <c r="I435" s="318"/>
      <c r="J435" s="318"/>
      <c r="K435" s="318"/>
      <c r="L435" s="317">
        <v>13.3033</v>
      </c>
      <c r="M435" s="318"/>
      <c r="N435" s="318"/>
      <c r="O435" s="318">
        <v>13.3033</v>
      </c>
      <c r="P435" s="318"/>
      <c r="Q435" s="318"/>
      <c r="R435" s="318"/>
      <c r="S435" s="317"/>
      <c r="T435" s="318"/>
      <c r="U435" s="318"/>
      <c r="V435" s="318"/>
    </row>
    <row r="436" s="304" customFormat="1" ht="22.8" customHeight="1" spans="1:22">
      <c r="A436" s="321" t="s">
        <v>582</v>
      </c>
      <c r="B436" s="321"/>
      <c r="C436" s="321"/>
      <c r="D436" s="311" t="s">
        <v>582</v>
      </c>
      <c r="E436" s="311" t="s">
        <v>454</v>
      </c>
      <c r="F436" s="313">
        <v>18.4574</v>
      </c>
      <c r="G436" s="313"/>
      <c r="H436" s="313"/>
      <c r="I436" s="313"/>
      <c r="J436" s="313"/>
      <c r="K436" s="313"/>
      <c r="L436" s="313"/>
      <c r="M436" s="313"/>
      <c r="N436" s="313"/>
      <c r="O436" s="313"/>
      <c r="P436" s="313"/>
      <c r="Q436" s="313"/>
      <c r="R436" s="313">
        <v>18.4574</v>
      </c>
      <c r="S436" s="313"/>
      <c r="T436" s="313"/>
      <c r="U436" s="313"/>
      <c r="V436" s="313"/>
    </row>
    <row r="437" s="304" customFormat="1" ht="22.8" customHeight="1" spans="1:22">
      <c r="A437" s="321" t="s">
        <v>582</v>
      </c>
      <c r="B437" s="321" t="s">
        <v>583</v>
      </c>
      <c r="C437" s="321"/>
      <c r="D437" s="311" t="s">
        <v>584</v>
      </c>
      <c r="E437" s="311" t="s">
        <v>460</v>
      </c>
      <c r="F437" s="313">
        <v>18.4574</v>
      </c>
      <c r="G437" s="313"/>
      <c r="H437" s="313"/>
      <c r="I437" s="313"/>
      <c r="J437" s="313"/>
      <c r="K437" s="313"/>
      <c r="L437" s="313"/>
      <c r="M437" s="313"/>
      <c r="N437" s="313"/>
      <c r="O437" s="313"/>
      <c r="P437" s="313"/>
      <c r="Q437" s="313"/>
      <c r="R437" s="313">
        <v>18.4574</v>
      </c>
      <c r="S437" s="313"/>
      <c r="T437" s="313"/>
      <c r="U437" s="313"/>
      <c r="V437" s="313"/>
    </row>
    <row r="438" s="304" customFormat="1" ht="22.8" customHeight="1" spans="1:22">
      <c r="A438" s="314" t="s">
        <v>582</v>
      </c>
      <c r="B438" s="314" t="s">
        <v>583</v>
      </c>
      <c r="C438" s="314" t="s">
        <v>565</v>
      </c>
      <c r="D438" s="315" t="s">
        <v>585</v>
      </c>
      <c r="E438" s="325" t="s">
        <v>586</v>
      </c>
      <c r="F438" s="317">
        <v>18.4574</v>
      </c>
      <c r="G438" s="318"/>
      <c r="H438" s="318"/>
      <c r="I438" s="318"/>
      <c r="J438" s="318"/>
      <c r="K438" s="318"/>
      <c r="L438" s="317"/>
      <c r="M438" s="318"/>
      <c r="N438" s="318"/>
      <c r="O438" s="318"/>
      <c r="P438" s="318"/>
      <c r="Q438" s="318"/>
      <c r="R438" s="318">
        <v>18.4574</v>
      </c>
      <c r="S438" s="317"/>
      <c r="T438" s="318"/>
      <c r="U438" s="318"/>
      <c r="V438" s="318"/>
    </row>
    <row r="439" s="304" customFormat="1" ht="22.8" customHeight="1" spans="1:22">
      <c r="A439" s="309"/>
      <c r="B439" s="309"/>
      <c r="C439" s="309"/>
      <c r="D439" s="311" t="s">
        <v>746</v>
      </c>
      <c r="E439" s="311" t="s">
        <v>747</v>
      </c>
      <c r="F439" s="310">
        <v>3033.894942</v>
      </c>
      <c r="G439" s="310">
        <v>2222.0992</v>
      </c>
      <c r="H439" s="310">
        <v>1184.8116</v>
      </c>
      <c r="I439" s="310">
        <v>400.9116</v>
      </c>
      <c r="J439" s="310">
        <v>403.6036</v>
      </c>
      <c r="K439" s="310">
        <v>232.7724</v>
      </c>
      <c r="L439" s="310">
        <v>545.143842</v>
      </c>
      <c r="M439" s="310">
        <v>341.0188</v>
      </c>
      <c r="N439" s="310"/>
      <c r="O439" s="310">
        <v>185.4289</v>
      </c>
      <c r="P439" s="310"/>
      <c r="Q439" s="310">
        <v>18.696142</v>
      </c>
      <c r="R439" s="310">
        <v>266.6519</v>
      </c>
      <c r="S439" s="310"/>
      <c r="T439" s="310"/>
      <c r="U439" s="310"/>
      <c r="V439" s="310"/>
    </row>
    <row r="440" s="304" customFormat="1" ht="22.8" customHeight="1" spans="1:22">
      <c r="A440" s="309"/>
      <c r="B440" s="309"/>
      <c r="C440" s="309"/>
      <c r="D440" s="312" t="s">
        <v>748</v>
      </c>
      <c r="E440" s="312" t="s">
        <v>749</v>
      </c>
      <c r="F440" s="310">
        <v>3033.894942</v>
      </c>
      <c r="G440" s="310">
        <v>2222.0992</v>
      </c>
      <c r="H440" s="310">
        <v>1184.8116</v>
      </c>
      <c r="I440" s="310">
        <v>400.9116</v>
      </c>
      <c r="J440" s="310">
        <v>403.6036</v>
      </c>
      <c r="K440" s="310">
        <v>232.7724</v>
      </c>
      <c r="L440" s="310">
        <v>545.143842</v>
      </c>
      <c r="M440" s="310">
        <v>341.0188</v>
      </c>
      <c r="N440" s="310"/>
      <c r="O440" s="310">
        <v>185.4289</v>
      </c>
      <c r="P440" s="310"/>
      <c r="Q440" s="310">
        <v>18.696142</v>
      </c>
      <c r="R440" s="310">
        <v>266.6519</v>
      </c>
      <c r="S440" s="310"/>
      <c r="T440" s="310"/>
      <c r="U440" s="310"/>
      <c r="V440" s="310"/>
    </row>
    <row r="441" s="304" customFormat="1" ht="22.8" customHeight="1" spans="1:22">
      <c r="A441" s="321" t="s">
        <v>562</v>
      </c>
      <c r="B441" s="321"/>
      <c r="C441" s="321"/>
      <c r="D441" s="311" t="s">
        <v>562</v>
      </c>
      <c r="E441" s="311" t="s">
        <v>143</v>
      </c>
      <c r="F441" s="313">
        <v>2222.0992</v>
      </c>
      <c r="G441" s="313">
        <v>2222.0992</v>
      </c>
      <c r="H441" s="313">
        <v>1184.8116</v>
      </c>
      <c r="I441" s="313">
        <v>400.9116</v>
      </c>
      <c r="J441" s="313">
        <v>403.6036</v>
      </c>
      <c r="K441" s="313">
        <v>232.7724</v>
      </c>
      <c r="L441" s="313"/>
      <c r="M441" s="313"/>
      <c r="N441" s="313"/>
      <c r="O441" s="313"/>
      <c r="P441" s="313"/>
      <c r="Q441" s="313"/>
      <c r="R441" s="313"/>
      <c r="S441" s="313"/>
      <c r="T441" s="313"/>
      <c r="U441" s="313"/>
      <c r="V441" s="313"/>
    </row>
    <row r="442" s="304" customFormat="1" ht="22.8" customHeight="1" spans="1:22">
      <c r="A442" s="321" t="s">
        <v>562</v>
      </c>
      <c r="B442" s="321" t="s">
        <v>750</v>
      </c>
      <c r="C442" s="321"/>
      <c r="D442" s="311" t="s">
        <v>751</v>
      </c>
      <c r="E442" s="311" t="s">
        <v>194</v>
      </c>
      <c r="F442" s="313">
        <v>2222.0992</v>
      </c>
      <c r="G442" s="313">
        <v>2222.0992</v>
      </c>
      <c r="H442" s="313">
        <v>1184.8116</v>
      </c>
      <c r="I442" s="313">
        <v>400.9116</v>
      </c>
      <c r="J442" s="313">
        <v>403.6036</v>
      </c>
      <c r="K442" s="313">
        <v>232.7724</v>
      </c>
      <c r="L442" s="313"/>
      <c r="M442" s="313"/>
      <c r="N442" s="313"/>
      <c r="O442" s="313"/>
      <c r="P442" s="313"/>
      <c r="Q442" s="313"/>
      <c r="R442" s="313"/>
      <c r="S442" s="313"/>
      <c r="T442" s="313"/>
      <c r="U442" s="313"/>
      <c r="V442" s="313"/>
    </row>
    <row r="443" s="304" customFormat="1" ht="22.8" customHeight="1" spans="1:22">
      <c r="A443" s="314" t="s">
        <v>562</v>
      </c>
      <c r="B443" s="314" t="s">
        <v>750</v>
      </c>
      <c r="C443" s="314" t="s">
        <v>565</v>
      </c>
      <c r="D443" s="315" t="s">
        <v>752</v>
      </c>
      <c r="E443" s="325" t="s">
        <v>567</v>
      </c>
      <c r="F443" s="317">
        <v>2222.0992</v>
      </c>
      <c r="G443" s="318">
        <v>2222.0992</v>
      </c>
      <c r="H443" s="318">
        <v>1184.8116</v>
      </c>
      <c r="I443" s="318">
        <v>400.9116</v>
      </c>
      <c r="J443" s="318">
        <v>403.6036</v>
      </c>
      <c r="K443" s="318">
        <v>232.7724</v>
      </c>
      <c r="L443" s="317"/>
      <c r="M443" s="318"/>
      <c r="N443" s="318"/>
      <c r="O443" s="318"/>
      <c r="P443" s="318"/>
      <c r="Q443" s="318"/>
      <c r="R443" s="318"/>
      <c r="S443" s="317"/>
      <c r="T443" s="318"/>
      <c r="U443" s="318"/>
      <c r="V443" s="318"/>
    </row>
    <row r="444" s="304" customFormat="1" ht="22.8" customHeight="1" spans="1:22">
      <c r="A444" s="321" t="s">
        <v>568</v>
      </c>
      <c r="B444" s="321"/>
      <c r="C444" s="321"/>
      <c r="D444" s="311" t="s">
        <v>568</v>
      </c>
      <c r="E444" s="311" t="s">
        <v>264</v>
      </c>
      <c r="F444" s="313">
        <v>359.714942</v>
      </c>
      <c r="G444" s="313"/>
      <c r="H444" s="313"/>
      <c r="I444" s="313"/>
      <c r="J444" s="313"/>
      <c r="K444" s="313"/>
      <c r="L444" s="313">
        <v>359.714942</v>
      </c>
      <c r="M444" s="313">
        <v>341.0188</v>
      </c>
      <c r="N444" s="313"/>
      <c r="O444" s="313"/>
      <c r="P444" s="313"/>
      <c r="Q444" s="313">
        <v>18.696142</v>
      </c>
      <c r="R444" s="313"/>
      <c r="S444" s="313"/>
      <c r="T444" s="313"/>
      <c r="U444" s="313"/>
      <c r="V444" s="313"/>
    </row>
    <row r="445" s="304" customFormat="1" ht="22.8" customHeight="1" spans="1:22">
      <c r="A445" s="321" t="s">
        <v>568</v>
      </c>
      <c r="B445" s="321" t="s">
        <v>569</v>
      </c>
      <c r="C445" s="321"/>
      <c r="D445" s="311" t="s">
        <v>570</v>
      </c>
      <c r="E445" s="311" t="s">
        <v>277</v>
      </c>
      <c r="F445" s="313">
        <v>341.0188</v>
      </c>
      <c r="G445" s="313"/>
      <c r="H445" s="313"/>
      <c r="I445" s="313"/>
      <c r="J445" s="313"/>
      <c r="K445" s="313"/>
      <c r="L445" s="313">
        <v>341.0188</v>
      </c>
      <c r="M445" s="313">
        <v>341.0188</v>
      </c>
      <c r="N445" s="313"/>
      <c r="O445" s="313"/>
      <c r="P445" s="313"/>
      <c r="Q445" s="313"/>
      <c r="R445" s="313"/>
      <c r="S445" s="313"/>
      <c r="T445" s="313"/>
      <c r="U445" s="313"/>
      <c r="V445" s="313"/>
    </row>
    <row r="446" s="304" customFormat="1" ht="22.8" customHeight="1" spans="1:22">
      <c r="A446" s="314" t="s">
        <v>568</v>
      </c>
      <c r="B446" s="314" t="s">
        <v>569</v>
      </c>
      <c r="C446" s="314" t="s">
        <v>569</v>
      </c>
      <c r="D446" s="315" t="s">
        <v>571</v>
      </c>
      <c r="E446" s="325" t="s">
        <v>572</v>
      </c>
      <c r="F446" s="317">
        <v>341.0188</v>
      </c>
      <c r="G446" s="318"/>
      <c r="H446" s="318"/>
      <c r="I446" s="318"/>
      <c r="J446" s="318"/>
      <c r="K446" s="318"/>
      <c r="L446" s="317">
        <v>341.0188</v>
      </c>
      <c r="M446" s="318">
        <v>341.0188</v>
      </c>
      <c r="N446" s="318"/>
      <c r="O446" s="318"/>
      <c r="P446" s="318"/>
      <c r="Q446" s="318"/>
      <c r="R446" s="318"/>
      <c r="S446" s="317"/>
      <c r="T446" s="318"/>
      <c r="U446" s="318"/>
      <c r="V446" s="318"/>
    </row>
    <row r="447" s="304" customFormat="1" ht="22.8" customHeight="1" spans="1:22">
      <c r="A447" s="321" t="s">
        <v>568</v>
      </c>
      <c r="B447" s="321" t="s">
        <v>573</v>
      </c>
      <c r="C447" s="321"/>
      <c r="D447" s="311" t="s">
        <v>574</v>
      </c>
      <c r="E447" s="311" t="s">
        <v>317</v>
      </c>
      <c r="F447" s="313">
        <v>18.696142</v>
      </c>
      <c r="G447" s="313"/>
      <c r="H447" s="313"/>
      <c r="I447" s="313"/>
      <c r="J447" s="313"/>
      <c r="K447" s="313"/>
      <c r="L447" s="313">
        <v>18.696142</v>
      </c>
      <c r="M447" s="313"/>
      <c r="N447" s="313"/>
      <c r="O447" s="313"/>
      <c r="P447" s="313"/>
      <c r="Q447" s="313">
        <v>18.696142</v>
      </c>
      <c r="R447" s="313"/>
      <c r="S447" s="313"/>
      <c r="T447" s="313"/>
      <c r="U447" s="313"/>
      <c r="V447" s="313"/>
    </row>
    <row r="448" s="304" customFormat="1" ht="22.8" customHeight="1" spans="1:22">
      <c r="A448" s="314" t="s">
        <v>568</v>
      </c>
      <c r="B448" s="314" t="s">
        <v>573</v>
      </c>
      <c r="C448" s="314" t="s">
        <v>573</v>
      </c>
      <c r="D448" s="315" t="s">
        <v>575</v>
      </c>
      <c r="E448" s="325" t="s">
        <v>576</v>
      </c>
      <c r="F448" s="317">
        <v>18.696142</v>
      </c>
      <c r="G448" s="318"/>
      <c r="H448" s="318"/>
      <c r="I448" s="318"/>
      <c r="J448" s="318"/>
      <c r="K448" s="318"/>
      <c r="L448" s="317">
        <v>18.696142</v>
      </c>
      <c r="M448" s="318"/>
      <c r="N448" s="318"/>
      <c r="O448" s="318"/>
      <c r="P448" s="318"/>
      <c r="Q448" s="318">
        <v>18.696142</v>
      </c>
      <c r="R448" s="318"/>
      <c r="S448" s="317"/>
      <c r="T448" s="318"/>
      <c r="U448" s="318"/>
      <c r="V448" s="318"/>
    </row>
    <row r="449" s="304" customFormat="1" ht="22.8" customHeight="1" spans="1:22">
      <c r="A449" s="321" t="s">
        <v>577</v>
      </c>
      <c r="B449" s="321"/>
      <c r="C449" s="321"/>
      <c r="D449" s="311" t="s">
        <v>577</v>
      </c>
      <c r="E449" s="311" t="s">
        <v>318</v>
      </c>
      <c r="F449" s="313">
        <v>185.4289</v>
      </c>
      <c r="G449" s="313"/>
      <c r="H449" s="313"/>
      <c r="I449" s="313"/>
      <c r="J449" s="313"/>
      <c r="K449" s="313"/>
      <c r="L449" s="313">
        <v>185.4289</v>
      </c>
      <c r="M449" s="313"/>
      <c r="N449" s="313"/>
      <c r="O449" s="313">
        <v>185.4289</v>
      </c>
      <c r="P449" s="313"/>
      <c r="Q449" s="313"/>
      <c r="R449" s="313"/>
      <c r="S449" s="313"/>
      <c r="T449" s="313"/>
      <c r="U449" s="313"/>
      <c r="V449" s="313"/>
    </row>
    <row r="450" s="304" customFormat="1" ht="22.8" customHeight="1" spans="1:22">
      <c r="A450" s="321" t="s">
        <v>577</v>
      </c>
      <c r="B450" s="321" t="s">
        <v>578</v>
      </c>
      <c r="C450" s="321"/>
      <c r="D450" s="311" t="s">
        <v>579</v>
      </c>
      <c r="E450" s="311" t="s">
        <v>344</v>
      </c>
      <c r="F450" s="313">
        <v>185.4289</v>
      </c>
      <c r="G450" s="313"/>
      <c r="H450" s="313"/>
      <c r="I450" s="313"/>
      <c r="J450" s="313"/>
      <c r="K450" s="313"/>
      <c r="L450" s="313">
        <v>185.4289</v>
      </c>
      <c r="M450" s="313"/>
      <c r="N450" s="313"/>
      <c r="O450" s="313">
        <v>185.4289</v>
      </c>
      <c r="P450" s="313"/>
      <c r="Q450" s="313"/>
      <c r="R450" s="313"/>
      <c r="S450" s="313"/>
      <c r="T450" s="313"/>
      <c r="U450" s="313"/>
      <c r="V450" s="313"/>
    </row>
    <row r="451" s="304" customFormat="1" ht="22.8" customHeight="1" spans="1:22">
      <c r="A451" s="314" t="s">
        <v>577</v>
      </c>
      <c r="B451" s="314" t="s">
        <v>578</v>
      </c>
      <c r="C451" s="314" t="s">
        <v>565</v>
      </c>
      <c r="D451" s="315" t="s">
        <v>580</v>
      </c>
      <c r="E451" s="325" t="s">
        <v>581</v>
      </c>
      <c r="F451" s="317">
        <v>185.4289</v>
      </c>
      <c r="G451" s="318"/>
      <c r="H451" s="318"/>
      <c r="I451" s="318"/>
      <c r="J451" s="318"/>
      <c r="K451" s="318"/>
      <c r="L451" s="317">
        <v>185.4289</v>
      </c>
      <c r="M451" s="318"/>
      <c r="N451" s="318"/>
      <c r="O451" s="318">
        <v>185.4289</v>
      </c>
      <c r="P451" s="318"/>
      <c r="Q451" s="318"/>
      <c r="R451" s="318"/>
      <c r="S451" s="317"/>
      <c r="T451" s="318"/>
      <c r="U451" s="318"/>
      <c r="V451" s="318"/>
    </row>
    <row r="452" s="304" customFormat="1" ht="22.8" customHeight="1" spans="1:22">
      <c r="A452" s="321" t="s">
        <v>582</v>
      </c>
      <c r="B452" s="321"/>
      <c r="C452" s="321"/>
      <c r="D452" s="311" t="s">
        <v>582</v>
      </c>
      <c r="E452" s="311" t="s">
        <v>454</v>
      </c>
      <c r="F452" s="313">
        <v>266.6519</v>
      </c>
      <c r="G452" s="313"/>
      <c r="H452" s="313"/>
      <c r="I452" s="313"/>
      <c r="J452" s="313"/>
      <c r="K452" s="313"/>
      <c r="L452" s="313"/>
      <c r="M452" s="313"/>
      <c r="N452" s="313"/>
      <c r="O452" s="313"/>
      <c r="P452" s="313"/>
      <c r="Q452" s="313"/>
      <c r="R452" s="313">
        <v>266.6519</v>
      </c>
      <c r="S452" s="313"/>
      <c r="T452" s="313"/>
      <c r="U452" s="313"/>
      <c r="V452" s="313"/>
    </row>
    <row r="453" s="304" customFormat="1" ht="22.8" customHeight="1" spans="1:22">
      <c r="A453" s="321" t="s">
        <v>582</v>
      </c>
      <c r="B453" s="321" t="s">
        <v>583</v>
      </c>
      <c r="C453" s="321"/>
      <c r="D453" s="311" t="s">
        <v>584</v>
      </c>
      <c r="E453" s="311" t="s">
        <v>460</v>
      </c>
      <c r="F453" s="313">
        <v>266.6519</v>
      </c>
      <c r="G453" s="313"/>
      <c r="H453" s="313"/>
      <c r="I453" s="313"/>
      <c r="J453" s="313"/>
      <c r="K453" s="313"/>
      <c r="L453" s="313"/>
      <c r="M453" s="313"/>
      <c r="N453" s="313"/>
      <c r="O453" s="313"/>
      <c r="P453" s="313"/>
      <c r="Q453" s="313"/>
      <c r="R453" s="313">
        <v>266.6519</v>
      </c>
      <c r="S453" s="313"/>
      <c r="T453" s="313"/>
      <c r="U453" s="313"/>
      <c r="V453" s="313"/>
    </row>
    <row r="454" s="304" customFormat="1" ht="22.8" customHeight="1" spans="1:22">
      <c r="A454" s="314" t="s">
        <v>582</v>
      </c>
      <c r="B454" s="314" t="s">
        <v>583</v>
      </c>
      <c r="C454" s="314" t="s">
        <v>565</v>
      </c>
      <c r="D454" s="315" t="s">
        <v>585</v>
      </c>
      <c r="E454" s="325" t="s">
        <v>586</v>
      </c>
      <c r="F454" s="317">
        <v>266.6519</v>
      </c>
      <c r="G454" s="318"/>
      <c r="H454" s="318"/>
      <c r="I454" s="318"/>
      <c r="J454" s="318"/>
      <c r="K454" s="318"/>
      <c r="L454" s="317"/>
      <c r="M454" s="318"/>
      <c r="N454" s="318"/>
      <c r="O454" s="318"/>
      <c r="P454" s="318"/>
      <c r="Q454" s="318"/>
      <c r="R454" s="318">
        <v>266.6519</v>
      </c>
      <c r="S454" s="317"/>
      <c r="T454" s="318"/>
      <c r="U454" s="318"/>
      <c r="V454" s="318"/>
    </row>
    <row r="455" s="304" customFormat="1" ht="22.8" customHeight="1" spans="1:22">
      <c r="A455" s="309"/>
      <c r="B455" s="309"/>
      <c r="C455" s="309"/>
      <c r="D455" s="311" t="s">
        <v>753</v>
      </c>
      <c r="E455" s="311" t="s">
        <v>754</v>
      </c>
      <c r="F455" s="310">
        <v>55.072165</v>
      </c>
      <c r="G455" s="310">
        <v>40.1109</v>
      </c>
      <c r="H455" s="310">
        <v>22.0428</v>
      </c>
      <c r="I455" s="310">
        <v>9.8568</v>
      </c>
      <c r="J455" s="310">
        <v>8.2113</v>
      </c>
      <c r="K455" s="310"/>
      <c r="L455" s="310">
        <v>10.147965</v>
      </c>
      <c r="M455" s="310">
        <v>6.4177</v>
      </c>
      <c r="N455" s="310"/>
      <c r="O455" s="310">
        <v>3.4896</v>
      </c>
      <c r="P455" s="310"/>
      <c r="Q455" s="310">
        <v>0.240665</v>
      </c>
      <c r="R455" s="310">
        <v>4.8133</v>
      </c>
      <c r="S455" s="310"/>
      <c r="T455" s="310"/>
      <c r="U455" s="310"/>
      <c r="V455" s="310"/>
    </row>
    <row r="456" s="304" customFormat="1" ht="22.8" customHeight="1" spans="1:22">
      <c r="A456" s="309"/>
      <c r="B456" s="309"/>
      <c r="C456" s="309"/>
      <c r="D456" s="312" t="s">
        <v>755</v>
      </c>
      <c r="E456" s="312" t="s">
        <v>756</v>
      </c>
      <c r="F456" s="310">
        <v>55.072165</v>
      </c>
      <c r="G456" s="310">
        <v>40.1109</v>
      </c>
      <c r="H456" s="310">
        <v>22.0428</v>
      </c>
      <c r="I456" s="310">
        <v>9.8568</v>
      </c>
      <c r="J456" s="310">
        <v>8.2113</v>
      </c>
      <c r="K456" s="310"/>
      <c r="L456" s="310">
        <v>10.147965</v>
      </c>
      <c r="M456" s="310">
        <v>6.4177</v>
      </c>
      <c r="N456" s="310"/>
      <c r="O456" s="310">
        <v>3.4896</v>
      </c>
      <c r="P456" s="310"/>
      <c r="Q456" s="310">
        <v>0.240665</v>
      </c>
      <c r="R456" s="310">
        <v>4.8133</v>
      </c>
      <c r="S456" s="310"/>
      <c r="T456" s="310"/>
      <c r="U456" s="310"/>
      <c r="V456" s="310"/>
    </row>
    <row r="457" s="304" customFormat="1" ht="22.8" customHeight="1" spans="1:22">
      <c r="A457" s="321" t="s">
        <v>562</v>
      </c>
      <c r="B457" s="321"/>
      <c r="C457" s="321"/>
      <c r="D457" s="311" t="s">
        <v>562</v>
      </c>
      <c r="E457" s="311" t="s">
        <v>143</v>
      </c>
      <c r="F457" s="313">
        <v>40.1109</v>
      </c>
      <c r="G457" s="313">
        <v>40.1109</v>
      </c>
      <c r="H457" s="313">
        <v>22.0428</v>
      </c>
      <c r="I457" s="313">
        <v>9.8568</v>
      </c>
      <c r="J457" s="313">
        <v>8.2113</v>
      </c>
      <c r="K457" s="313"/>
      <c r="L457" s="313"/>
      <c r="M457" s="313"/>
      <c r="N457" s="313"/>
      <c r="O457" s="313"/>
      <c r="P457" s="313"/>
      <c r="Q457" s="313"/>
      <c r="R457" s="313"/>
      <c r="S457" s="313"/>
      <c r="T457" s="313"/>
      <c r="U457" s="313"/>
      <c r="V457" s="313"/>
    </row>
    <row r="458" s="304" customFormat="1" ht="22.8" customHeight="1" spans="1:22">
      <c r="A458" s="321" t="s">
        <v>562</v>
      </c>
      <c r="B458" s="321" t="s">
        <v>597</v>
      </c>
      <c r="C458" s="321"/>
      <c r="D458" s="311" t="s">
        <v>598</v>
      </c>
      <c r="E458" s="311" t="s">
        <v>188</v>
      </c>
      <c r="F458" s="313">
        <v>40.1109</v>
      </c>
      <c r="G458" s="313">
        <v>40.1109</v>
      </c>
      <c r="H458" s="313">
        <v>22.0428</v>
      </c>
      <c r="I458" s="313">
        <v>9.8568</v>
      </c>
      <c r="J458" s="313">
        <v>8.2113</v>
      </c>
      <c r="K458" s="313"/>
      <c r="L458" s="313"/>
      <c r="M458" s="313"/>
      <c r="N458" s="313"/>
      <c r="O458" s="313"/>
      <c r="P458" s="313"/>
      <c r="Q458" s="313"/>
      <c r="R458" s="313"/>
      <c r="S458" s="313"/>
      <c r="T458" s="313"/>
      <c r="U458" s="313"/>
      <c r="V458" s="313"/>
    </row>
    <row r="459" s="304" customFormat="1" ht="22.8" customHeight="1" spans="1:22">
      <c r="A459" s="314" t="s">
        <v>562</v>
      </c>
      <c r="B459" s="314" t="s">
        <v>597</v>
      </c>
      <c r="C459" s="314" t="s">
        <v>569</v>
      </c>
      <c r="D459" s="315" t="s">
        <v>757</v>
      </c>
      <c r="E459" s="325" t="s">
        <v>758</v>
      </c>
      <c r="F459" s="317">
        <v>40.1109</v>
      </c>
      <c r="G459" s="318">
        <v>40.1109</v>
      </c>
      <c r="H459" s="318">
        <v>22.0428</v>
      </c>
      <c r="I459" s="318">
        <v>9.8568</v>
      </c>
      <c r="J459" s="318">
        <v>8.2113</v>
      </c>
      <c r="K459" s="318"/>
      <c r="L459" s="317"/>
      <c r="M459" s="318"/>
      <c r="N459" s="318"/>
      <c r="O459" s="318"/>
      <c r="P459" s="318"/>
      <c r="Q459" s="318"/>
      <c r="R459" s="318"/>
      <c r="S459" s="317"/>
      <c r="T459" s="318"/>
      <c r="U459" s="318"/>
      <c r="V459" s="318"/>
    </row>
    <row r="460" s="304" customFormat="1" ht="22.8" customHeight="1" spans="1:22">
      <c r="A460" s="321" t="s">
        <v>568</v>
      </c>
      <c r="B460" s="321"/>
      <c r="C460" s="321"/>
      <c r="D460" s="311" t="s">
        <v>568</v>
      </c>
      <c r="E460" s="311" t="s">
        <v>264</v>
      </c>
      <c r="F460" s="313">
        <v>6.658365</v>
      </c>
      <c r="G460" s="313"/>
      <c r="H460" s="313"/>
      <c r="I460" s="313"/>
      <c r="J460" s="313"/>
      <c r="K460" s="313"/>
      <c r="L460" s="313">
        <v>6.658365</v>
      </c>
      <c r="M460" s="313">
        <v>6.4177</v>
      </c>
      <c r="N460" s="313"/>
      <c r="O460" s="313"/>
      <c r="P460" s="313"/>
      <c r="Q460" s="313">
        <v>0.240665</v>
      </c>
      <c r="R460" s="313"/>
      <c r="S460" s="313"/>
      <c r="T460" s="313"/>
      <c r="U460" s="313"/>
      <c r="V460" s="313"/>
    </row>
    <row r="461" s="304" customFormat="1" ht="22.8" customHeight="1" spans="1:22">
      <c r="A461" s="321" t="s">
        <v>568</v>
      </c>
      <c r="B461" s="321" t="s">
        <v>569</v>
      </c>
      <c r="C461" s="321"/>
      <c r="D461" s="311" t="s">
        <v>570</v>
      </c>
      <c r="E461" s="311" t="s">
        <v>277</v>
      </c>
      <c r="F461" s="313">
        <v>6.4177</v>
      </c>
      <c r="G461" s="313"/>
      <c r="H461" s="313"/>
      <c r="I461" s="313"/>
      <c r="J461" s="313"/>
      <c r="K461" s="313"/>
      <c r="L461" s="313">
        <v>6.4177</v>
      </c>
      <c r="M461" s="313">
        <v>6.4177</v>
      </c>
      <c r="N461" s="313"/>
      <c r="O461" s="313"/>
      <c r="P461" s="313"/>
      <c r="Q461" s="313"/>
      <c r="R461" s="313"/>
      <c r="S461" s="313"/>
      <c r="T461" s="313"/>
      <c r="U461" s="313"/>
      <c r="V461" s="313"/>
    </row>
    <row r="462" s="304" customFormat="1" ht="22.8" customHeight="1" spans="1:22">
      <c r="A462" s="314" t="s">
        <v>568</v>
      </c>
      <c r="B462" s="314" t="s">
        <v>569</v>
      </c>
      <c r="C462" s="314" t="s">
        <v>569</v>
      </c>
      <c r="D462" s="315" t="s">
        <v>571</v>
      </c>
      <c r="E462" s="325" t="s">
        <v>572</v>
      </c>
      <c r="F462" s="317">
        <v>6.4177</v>
      </c>
      <c r="G462" s="318"/>
      <c r="H462" s="318"/>
      <c r="I462" s="318"/>
      <c r="J462" s="318"/>
      <c r="K462" s="318"/>
      <c r="L462" s="317">
        <v>6.4177</v>
      </c>
      <c r="M462" s="318">
        <v>6.4177</v>
      </c>
      <c r="N462" s="318"/>
      <c r="O462" s="318"/>
      <c r="P462" s="318"/>
      <c r="Q462" s="318"/>
      <c r="R462" s="318"/>
      <c r="S462" s="317"/>
      <c r="T462" s="318"/>
      <c r="U462" s="318"/>
      <c r="V462" s="318"/>
    </row>
    <row r="463" s="304" customFormat="1" ht="22.8" customHeight="1" spans="1:22">
      <c r="A463" s="321" t="s">
        <v>568</v>
      </c>
      <c r="B463" s="321" t="s">
        <v>573</v>
      </c>
      <c r="C463" s="321"/>
      <c r="D463" s="311" t="s">
        <v>574</v>
      </c>
      <c r="E463" s="311" t="s">
        <v>317</v>
      </c>
      <c r="F463" s="313">
        <v>0.240665</v>
      </c>
      <c r="G463" s="313"/>
      <c r="H463" s="313"/>
      <c r="I463" s="313"/>
      <c r="J463" s="313"/>
      <c r="K463" s="313"/>
      <c r="L463" s="313">
        <v>0.240665</v>
      </c>
      <c r="M463" s="313"/>
      <c r="N463" s="313"/>
      <c r="O463" s="313"/>
      <c r="P463" s="313"/>
      <c r="Q463" s="313">
        <v>0.240665</v>
      </c>
      <c r="R463" s="313"/>
      <c r="S463" s="313"/>
      <c r="T463" s="313"/>
      <c r="U463" s="313"/>
      <c r="V463" s="313"/>
    </row>
    <row r="464" s="304" customFormat="1" ht="22.8" customHeight="1" spans="1:22">
      <c r="A464" s="314" t="s">
        <v>568</v>
      </c>
      <c r="B464" s="314" t="s">
        <v>573</v>
      </c>
      <c r="C464" s="314" t="s">
        <v>573</v>
      </c>
      <c r="D464" s="315" t="s">
        <v>575</v>
      </c>
      <c r="E464" s="325" t="s">
        <v>576</v>
      </c>
      <c r="F464" s="317">
        <v>0.240665</v>
      </c>
      <c r="G464" s="318"/>
      <c r="H464" s="318"/>
      <c r="I464" s="318"/>
      <c r="J464" s="318"/>
      <c r="K464" s="318"/>
      <c r="L464" s="317">
        <v>0.240665</v>
      </c>
      <c r="M464" s="318"/>
      <c r="N464" s="318"/>
      <c r="O464" s="318"/>
      <c r="P464" s="318"/>
      <c r="Q464" s="318">
        <v>0.240665</v>
      </c>
      <c r="R464" s="318"/>
      <c r="S464" s="317"/>
      <c r="T464" s="318"/>
      <c r="U464" s="318"/>
      <c r="V464" s="318"/>
    </row>
    <row r="465" s="304" customFormat="1" ht="22.8" customHeight="1" spans="1:22">
      <c r="A465" s="321" t="s">
        <v>577</v>
      </c>
      <c r="B465" s="321"/>
      <c r="C465" s="321"/>
      <c r="D465" s="311" t="s">
        <v>577</v>
      </c>
      <c r="E465" s="311" t="s">
        <v>318</v>
      </c>
      <c r="F465" s="313">
        <v>3.4896</v>
      </c>
      <c r="G465" s="313"/>
      <c r="H465" s="313"/>
      <c r="I465" s="313"/>
      <c r="J465" s="313"/>
      <c r="K465" s="313"/>
      <c r="L465" s="313">
        <v>3.4896</v>
      </c>
      <c r="M465" s="313"/>
      <c r="N465" s="313"/>
      <c r="O465" s="313">
        <v>3.4896</v>
      </c>
      <c r="P465" s="313"/>
      <c r="Q465" s="313"/>
      <c r="R465" s="313"/>
      <c r="S465" s="313"/>
      <c r="T465" s="313"/>
      <c r="U465" s="313"/>
      <c r="V465" s="313"/>
    </row>
    <row r="466" s="304" customFormat="1" ht="22.8" customHeight="1" spans="1:22">
      <c r="A466" s="321" t="s">
        <v>577</v>
      </c>
      <c r="B466" s="321" t="s">
        <v>578</v>
      </c>
      <c r="C466" s="321"/>
      <c r="D466" s="311" t="s">
        <v>579</v>
      </c>
      <c r="E466" s="311" t="s">
        <v>344</v>
      </c>
      <c r="F466" s="313">
        <v>3.4896</v>
      </c>
      <c r="G466" s="313"/>
      <c r="H466" s="313"/>
      <c r="I466" s="313"/>
      <c r="J466" s="313"/>
      <c r="K466" s="313"/>
      <c r="L466" s="313">
        <v>3.4896</v>
      </c>
      <c r="M466" s="313"/>
      <c r="N466" s="313"/>
      <c r="O466" s="313">
        <v>3.4896</v>
      </c>
      <c r="P466" s="313"/>
      <c r="Q466" s="313"/>
      <c r="R466" s="313"/>
      <c r="S466" s="313"/>
      <c r="T466" s="313"/>
      <c r="U466" s="313"/>
      <c r="V466" s="313"/>
    </row>
    <row r="467" s="304" customFormat="1" ht="22.8" customHeight="1" spans="1:22">
      <c r="A467" s="314" t="s">
        <v>577</v>
      </c>
      <c r="B467" s="314" t="s">
        <v>578</v>
      </c>
      <c r="C467" s="314" t="s">
        <v>565</v>
      </c>
      <c r="D467" s="315" t="s">
        <v>580</v>
      </c>
      <c r="E467" s="325" t="s">
        <v>581</v>
      </c>
      <c r="F467" s="317">
        <v>3.4896</v>
      </c>
      <c r="G467" s="318"/>
      <c r="H467" s="318"/>
      <c r="I467" s="318"/>
      <c r="J467" s="318"/>
      <c r="K467" s="318"/>
      <c r="L467" s="317">
        <v>3.4896</v>
      </c>
      <c r="M467" s="318"/>
      <c r="N467" s="318"/>
      <c r="O467" s="318">
        <v>3.4896</v>
      </c>
      <c r="P467" s="318"/>
      <c r="Q467" s="318"/>
      <c r="R467" s="318"/>
      <c r="S467" s="317"/>
      <c r="T467" s="318"/>
      <c r="U467" s="318"/>
      <c r="V467" s="318"/>
    </row>
    <row r="468" s="304" customFormat="1" ht="22.8" customHeight="1" spans="1:22">
      <c r="A468" s="321" t="s">
        <v>582</v>
      </c>
      <c r="B468" s="321"/>
      <c r="C468" s="321"/>
      <c r="D468" s="311" t="s">
        <v>582</v>
      </c>
      <c r="E468" s="311" t="s">
        <v>454</v>
      </c>
      <c r="F468" s="313">
        <v>4.8133</v>
      </c>
      <c r="G468" s="313"/>
      <c r="H468" s="313"/>
      <c r="I468" s="313"/>
      <c r="J468" s="313"/>
      <c r="K468" s="313"/>
      <c r="L468" s="313"/>
      <c r="M468" s="313"/>
      <c r="N468" s="313"/>
      <c r="O468" s="313"/>
      <c r="P468" s="313"/>
      <c r="Q468" s="313"/>
      <c r="R468" s="313">
        <v>4.8133</v>
      </c>
      <c r="S468" s="313"/>
      <c r="T468" s="313"/>
      <c r="U468" s="313"/>
      <c r="V468" s="313"/>
    </row>
    <row r="469" s="304" customFormat="1" ht="22.8" customHeight="1" spans="1:22">
      <c r="A469" s="321" t="s">
        <v>582</v>
      </c>
      <c r="B469" s="321" t="s">
        <v>583</v>
      </c>
      <c r="C469" s="321"/>
      <c r="D469" s="311" t="s">
        <v>584</v>
      </c>
      <c r="E469" s="311" t="s">
        <v>460</v>
      </c>
      <c r="F469" s="313">
        <v>4.8133</v>
      </c>
      <c r="G469" s="313"/>
      <c r="H469" s="313"/>
      <c r="I469" s="313"/>
      <c r="J469" s="313"/>
      <c r="K469" s="313"/>
      <c r="L469" s="313"/>
      <c r="M469" s="313"/>
      <c r="N469" s="313"/>
      <c r="O469" s="313"/>
      <c r="P469" s="313"/>
      <c r="Q469" s="313"/>
      <c r="R469" s="313">
        <v>4.8133</v>
      </c>
      <c r="S469" s="313"/>
      <c r="T469" s="313"/>
      <c r="U469" s="313"/>
      <c r="V469" s="313"/>
    </row>
    <row r="470" s="304" customFormat="1" ht="22.8" customHeight="1" spans="1:22">
      <c r="A470" s="314" t="s">
        <v>582</v>
      </c>
      <c r="B470" s="314" t="s">
        <v>583</v>
      </c>
      <c r="C470" s="314" t="s">
        <v>565</v>
      </c>
      <c r="D470" s="315" t="s">
        <v>585</v>
      </c>
      <c r="E470" s="325" t="s">
        <v>586</v>
      </c>
      <c r="F470" s="317">
        <v>4.8133</v>
      </c>
      <c r="G470" s="318"/>
      <c r="H470" s="318"/>
      <c r="I470" s="318"/>
      <c r="J470" s="318"/>
      <c r="K470" s="318"/>
      <c r="L470" s="317"/>
      <c r="M470" s="318"/>
      <c r="N470" s="318"/>
      <c r="O470" s="318"/>
      <c r="P470" s="318"/>
      <c r="Q470" s="318"/>
      <c r="R470" s="318">
        <v>4.8133</v>
      </c>
      <c r="S470" s="317"/>
      <c r="T470" s="318"/>
      <c r="U470" s="318"/>
      <c r="V470" s="318"/>
    </row>
    <row r="471" s="304" customFormat="1" ht="22.8" customHeight="1" spans="1:22">
      <c r="A471" s="309"/>
      <c r="B471" s="309"/>
      <c r="C471" s="309"/>
      <c r="D471" s="311" t="s">
        <v>759</v>
      </c>
      <c r="E471" s="311" t="s">
        <v>760</v>
      </c>
      <c r="F471" s="310">
        <v>501.033997</v>
      </c>
      <c r="G471" s="310">
        <v>363.9536</v>
      </c>
      <c r="H471" s="310">
        <v>201.2316</v>
      </c>
      <c r="I471" s="310"/>
      <c r="J471" s="310">
        <v>61.2624</v>
      </c>
      <c r="K471" s="310">
        <v>101.4596</v>
      </c>
      <c r="L471" s="310">
        <v>93.405997</v>
      </c>
      <c r="M471" s="310">
        <v>57.4806</v>
      </c>
      <c r="N471" s="310"/>
      <c r="O471" s="310">
        <v>31.2551</v>
      </c>
      <c r="P471" s="310"/>
      <c r="Q471" s="310">
        <v>4.670297</v>
      </c>
      <c r="R471" s="310">
        <v>43.6744</v>
      </c>
      <c r="S471" s="310"/>
      <c r="T471" s="310"/>
      <c r="U471" s="310"/>
      <c r="V471" s="310"/>
    </row>
    <row r="472" s="304" customFormat="1" ht="22.8" customHeight="1" spans="1:22">
      <c r="A472" s="309"/>
      <c r="B472" s="309"/>
      <c r="C472" s="309"/>
      <c r="D472" s="312" t="s">
        <v>761</v>
      </c>
      <c r="E472" s="312" t="s">
        <v>762</v>
      </c>
      <c r="F472" s="310">
        <v>501.033997</v>
      </c>
      <c r="G472" s="310">
        <v>363.9536</v>
      </c>
      <c r="H472" s="310">
        <v>201.2316</v>
      </c>
      <c r="I472" s="310"/>
      <c r="J472" s="310">
        <v>61.2624</v>
      </c>
      <c r="K472" s="310">
        <v>101.4596</v>
      </c>
      <c r="L472" s="310">
        <v>93.405997</v>
      </c>
      <c r="M472" s="310">
        <v>57.4806</v>
      </c>
      <c r="N472" s="310"/>
      <c r="O472" s="310">
        <v>31.2551</v>
      </c>
      <c r="P472" s="310"/>
      <c r="Q472" s="310">
        <v>4.670297</v>
      </c>
      <c r="R472" s="310">
        <v>43.6744</v>
      </c>
      <c r="S472" s="310"/>
      <c r="T472" s="310"/>
      <c r="U472" s="310"/>
      <c r="V472" s="310"/>
    </row>
    <row r="473" s="304" customFormat="1" ht="22.8" customHeight="1" spans="1:22">
      <c r="A473" s="321" t="s">
        <v>562</v>
      </c>
      <c r="B473" s="321"/>
      <c r="C473" s="321"/>
      <c r="D473" s="311" t="s">
        <v>562</v>
      </c>
      <c r="E473" s="311" t="s">
        <v>143</v>
      </c>
      <c r="F473" s="313">
        <v>363.9536</v>
      </c>
      <c r="G473" s="313">
        <v>363.9536</v>
      </c>
      <c r="H473" s="313">
        <v>201.2316</v>
      </c>
      <c r="I473" s="313"/>
      <c r="J473" s="313">
        <v>61.2624</v>
      </c>
      <c r="K473" s="313">
        <v>101.4596</v>
      </c>
      <c r="L473" s="313"/>
      <c r="M473" s="313"/>
      <c r="N473" s="313"/>
      <c r="O473" s="313"/>
      <c r="P473" s="313"/>
      <c r="Q473" s="313"/>
      <c r="R473" s="313"/>
      <c r="S473" s="313"/>
      <c r="T473" s="313"/>
      <c r="U473" s="313"/>
      <c r="V473" s="313"/>
    </row>
    <row r="474" s="304" customFormat="1" ht="22.8" customHeight="1" spans="1:22">
      <c r="A474" s="321" t="s">
        <v>562</v>
      </c>
      <c r="B474" s="321" t="s">
        <v>622</v>
      </c>
      <c r="C474" s="321"/>
      <c r="D474" s="311" t="s">
        <v>623</v>
      </c>
      <c r="E474" s="311" t="s">
        <v>154</v>
      </c>
      <c r="F474" s="313">
        <v>363.9536</v>
      </c>
      <c r="G474" s="313">
        <v>363.9536</v>
      </c>
      <c r="H474" s="313">
        <v>201.2316</v>
      </c>
      <c r="I474" s="313"/>
      <c r="J474" s="313">
        <v>61.2624</v>
      </c>
      <c r="K474" s="313">
        <v>101.4596</v>
      </c>
      <c r="L474" s="313"/>
      <c r="M474" s="313"/>
      <c r="N474" s="313"/>
      <c r="O474" s="313"/>
      <c r="P474" s="313"/>
      <c r="Q474" s="313"/>
      <c r="R474" s="313"/>
      <c r="S474" s="313"/>
      <c r="T474" s="313"/>
      <c r="U474" s="313"/>
      <c r="V474" s="313"/>
    </row>
    <row r="475" s="304" customFormat="1" ht="22.8" customHeight="1" spans="1:22">
      <c r="A475" s="314" t="s">
        <v>562</v>
      </c>
      <c r="B475" s="314" t="s">
        <v>622</v>
      </c>
      <c r="C475" s="314" t="s">
        <v>565</v>
      </c>
      <c r="D475" s="315" t="s">
        <v>624</v>
      </c>
      <c r="E475" s="325" t="s">
        <v>567</v>
      </c>
      <c r="F475" s="317">
        <v>363.9536</v>
      </c>
      <c r="G475" s="318">
        <v>363.9536</v>
      </c>
      <c r="H475" s="318">
        <v>201.2316</v>
      </c>
      <c r="I475" s="318"/>
      <c r="J475" s="318">
        <v>61.2624</v>
      </c>
      <c r="K475" s="318">
        <v>101.4596</v>
      </c>
      <c r="L475" s="317"/>
      <c r="M475" s="318"/>
      <c r="N475" s="318"/>
      <c r="O475" s="318"/>
      <c r="P475" s="318"/>
      <c r="Q475" s="318"/>
      <c r="R475" s="318"/>
      <c r="S475" s="317"/>
      <c r="T475" s="318"/>
      <c r="U475" s="318"/>
      <c r="V475" s="318"/>
    </row>
    <row r="476" s="304" customFormat="1" ht="22.8" customHeight="1" spans="1:22">
      <c r="A476" s="321" t="s">
        <v>568</v>
      </c>
      <c r="B476" s="321"/>
      <c r="C476" s="321"/>
      <c r="D476" s="311" t="s">
        <v>568</v>
      </c>
      <c r="E476" s="311" t="s">
        <v>264</v>
      </c>
      <c r="F476" s="313">
        <v>62.150897</v>
      </c>
      <c r="G476" s="313"/>
      <c r="H476" s="313"/>
      <c r="I476" s="313"/>
      <c r="J476" s="313"/>
      <c r="K476" s="313"/>
      <c r="L476" s="313">
        <v>62.150897</v>
      </c>
      <c r="M476" s="313">
        <v>57.4806</v>
      </c>
      <c r="N476" s="313"/>
      <c r="O476" s="313"/>
      <c r="P476" s="313"/>
      <c r="Q476" s="313">
        <v>4.670297</v>
      </c>
      <c r="R476" s="313"/>
      <c r="S476" s="313"/>
      <c r="T476" s="313"/>
      <c r="U476" s="313"/>
      <c r="V476" s="313"/>
    </row>
    <row r="477" s="304" customFormat="1" ht="22.8" customHeight="1" spans="1:22">
      <c r="A477" s="321" t="s">
        <v>568</v>
      </c>
      <c r="B477" s="321" t="s">
        <v>569</v>
      </c>
      <c r="C477" s="321"/>
      <c r="D477" s="311" t="s">
        <v>570</v>
      </c>
      <c r="E477" s="311" t="s">
        <v>277</v>
      </c>
      <c r="F477" s="313">
        <v>57.4806</v>
      </c>
      <c r="G477" s="313"/>
      <c r="H477" s="313"/>
      <c r="I477" s="313"/>
      <c r="J477" s="313"/>
      <c r="K477" s="313"/>
      <c r="L477" s="313">
        <v>57.4806</v>
      </c>
      <c r="M477" s="313">
        <v>57.4806</v>
      </c>
      <c r="N477" s="313"/>
      <c r="O477" s="313"/>
      <c r="P477" s="313"/>
      <c r="Q477" s="313"/>
      <c r="R477" s="313"/>
      <c r="S477" s="313"/>
      <c r="T477" s="313"/>
      <c r="U477" s="313"/>
      <c r="V477" s="313"/>
    </row>
    <row r="478" s="304" customFormat="1" ht="22.8" customHeight="1" spans="1:22">
      <c r="A478" s="314" t="s">
        <v>568</v>
      </c>
      <c r="B478" s="314" t="s">
        <v>569</v>
      </c>
      <c r="C478" s="314" t="s">
        <v>569</v>
      </c>
      <c r="D478" s="315" t="s">
        <v>571</v>
      </c>
      <c r="E478" s="325" t="s">
        <v>572</v>
      </c>
      <c r="F478" s="317">
        <v>57.4806</v>
      </c>
      <c r="G478" s="318"/>
      <c r="H478" s="318"/>
      <c r="I478" s="318"/>
      <c r="J478" s="318"/>
      <c r="K478" s="318"/>
      <c r="L478" s="317">
        <v>57.4806</v>
      </c>
      <c r="M478" s="318">
        <v>57.4806</v>
      </c>
      <c r="N478" s="318"/>
      <c r="O478" s="318"/>
      <c r="P478" s="318"/>
      <c r="Q478" s="318"/>
      <c r="R478" s="318"/>
      <c r="S478" s="317"/>
      <c r="T478" s="318"/>
      <c r="U478" s="318"/>
      <c r="V478" s="318"/>
    </row>
    <row r="479" s="304" customFormat="1" ht="22.8" customHeight="1" spans="1:22">
      <c r="A479" s="321" t="s">
        <v>568</v>
      </c>
      <c r="B479" s="321" t="s">
        <v>573</v>
      </c>
      <c r="C479" s="321"/>
      <c r="D479" s="311" t="s">
        <v>574</v>
      </c>
      <c r="E479" s="311" t="s">
        <v>317</v>
      </c>
      <c r="F479" s="313">
        <v>4.670297</v>
      </c>
      <c r="G479" s="313"/>
      <c r="H479" s="313"/>
      <c r="I479" s="313"/>
      <c r="J479" s="313"/>
      <c r="K479" s="313"/>
      <c r="L479" s="313">
        <v>4.670297</v>
      </c>
      <c r="M479" s="313"/>
      <c r="N479" s="313"/>
      <c r="O479" s="313"/>
      <c r="P479" s="313"/>
      <c r="Q479" s="313">
        <v>4.670297</v>
      </c>
      <c r="R479" s="313"/>
      <c r="S479" s="313"/>
      <c r="T479" s="313"/>
      <c r="U479" s="313"/>
      <c r="V479" s="313"/>
    </row>
    <row r="480" s="304" customFormat="1" ht="22.8" customHeight="1" spans="1:22">
      <c r="A480" s="314" t="s">
        <v>568</v>
      </c>
      <c r="B480" s="314" t="s">
        <v>573</v>
      </c>
      <c r="C480" s="314" t="s">
        <v>573</v>
      </c>
      <c r="D480" s="315" t="s">
        <v>575</v>
      </c>
      <c r="E480" s="325" t="s">
        <v>576</v>
      </c>
      <c r="F480" s="317">
        <v>4.670297</v>
      </c>
      <c r="G480" s="318"/>
      <c r="H480" s="318"/>
      <c r="I480" s="318"/>
      <c r="J480" s="318"/>
      <c r="K480" s="318"/>
      <c r="L480" s="317">
        <v>4.670297</v>
      </c>
      <c r="M480" s="318"/>
      <c r="N480" s="318"/>
      <c r="O480" s="318"/>
      <c r="P480" s="318"/>
      <c r="Q480" s="318">
        <v>4.670297</v>
      </c>
      <c r="R480" s="318"/>
      <c r="S480" s="317"/>
      <c r="T480" s="318"/>
      <c r="U480" s="318"/>
      <c r="V480" s="318"/>
    </row>
    <row r="481" s="304" customFormat="1" ht="22.8" customHeight="1" spans="1:22">
      <c r="A481" s="321" t="s">
        <v>577</v>
      </c>
      <c r="B481" s="321"/>
      <c r="C481" s="321"/>
      <c r="D481" s="311" t="s">
        <v>577</v>
      </c>
      <c r="E481" s="311" t="s">
        <v>318</v>
      </c>
      <c r="F481" s="313">
        <v>31.2551</v>
      </c>
      <c r="G481" s="313"/>
      <c r="H481" s="313"/>
      <c r="I481" s="313"/>
      <c r="J481" s="313"/>
      <c r="K481" s="313"/>
      <c r="L481" s="313">
        <v>31.2551</v>
      </c>
      <c r="M481" s="313"/>
      <c r="N481" s="313"/>
      <c r="O481" s="313">
        <v>31.2551</v>
      </c>
      <c r="P481" s="313"/>
      <c r="Q481" s="313"/>
      <c r="R481" s="313"/>
      <c r="S481" s="313"/>
      <c r="T481" s="313"/>
      <c r="U481" s="313"/>
      <c r="V481" s="313"/>
    </row>
    <row r="482" s="304" customFormat="1" ht="22.8" customHeight="1" spans="1:22">
      <c r="A482" s="321" t="s">
        <v>577</v>
      </c>
      <c r="B482" s="321" t="s">
        <v>578</v>
      </c>
      <c r="C482" s="321"/>
      <c r="D482" s="311" t="s">
        <v>579</v>
      </c>
      <c r="E482" s="311" t="s">
        <v>344</v>
      </c>
      <c r="F482" s="313">
        <v>31.2551</v>
      </c>
      <c r="G482" s="313"/>
      <c r="H482" s="313"/>
      <c r="I482" s="313"/>
      <c r="J482" s="313"/>
      <c r="K482" s="313"/>
      <c r="L482" s="313">
        <v>31.2551</v>
      </c>
      <c r="M482" s="313"/>
      <c r="N482" s="313"/>
      <c r="O482" s="313">
        <v>31.2551</v>
      </c>
      <c r="P482" s="313"/>
      <c r="Q482" s="313"/>
      <c r="R482" s="313"/>
      <c r="S482" s="313"/>
      <c r="T482" s="313"/>
      <c r="U482" s="313"/>
      <c r="V482" s="313"/>
    </row>
    <row r="483" s="304" customFormat="1" ht="22.8" customHeight="1" spans="1:22">
      <c r="A483" s="314" t="s">
        <v>577</v>
      </c>
      <c r="B483" s="314" t="s">
        <v>578</v>
      </c>
      <c r="C483" s="314" t="s">
        <v>565</v>
      </c>
      <c r="D483" s="315" t="s">
        <v>580</v>
      </c>
      <c r="E483" s="325" t="s">
        <v>581</v>
      </c>
      <c r="F483" s="317">
        <v>31.2551</v>
      </c>
      <c r="G483" s="318"/>
      <c r="H483" s="318"/>
      <c r="I483" s="318"/>
      <c r="J483" s="318"/>
      <c r="K483" s="318"/>
      <c r="L483" s="317">
        <v>31.2551</v>
      </c>
      <c r="M483" s="318"/>
      <c r="N483" s="318"/>
      <c r="O483" s="318">
        <v>31.2551</v>
      </c>
      <c r="P483" s="318"/>
      <c r="Q483" s="318"/>
      <c r="R483" s="318"/>
      <c r="S483" s="317"/>
      <c r="T483" s="318"/>
      <c r="U483" s="318"/>
      <c r="V483" s="318"/>
    </row>
    <row r="484" s="304" customFormat="1" ht="22.8" customHeight="1" spans="1:22">
      <c r="A484" s="321" t="s">
        <v>582</v>
      </c>
      <c r="B484" s="321"/>
      <c r="C484" s="321"/>
      <c r="D484" s="311" t="s">
        <v>582</v>
      </c>
      <c r="E484" s="311" t="s">
        <v>454</v>
      </c>
      <c r="F484" s="313">
        <v>43.6744</v>
      </c>
      <c r="G484" s="313"/>
      <c r="H484" s="313"/>
      <c r="I484" s="313"/>
      <c r="J484" s="313"/>
      <c r="K484" s="313"/>
      <c r="L484" s="313"/>
      <c r="M484" s="313"/>
      <c r="N484" s="313"/>
      <c r="O484" s="313"/>
      <c r="P484" s="313"/>
      <c r="Q484" s="313"/>
      <c r="R484" s="313">
        <v>43.6744</v>
      </c>
      <c r="S484" s="313"/>
      <c r="T484" s="313"/>
      <c r="U484" s="313"/>
      <c r="V484" s="313"/>
    </row>
    <row r="485" s="304" customFormat="1" ht="22.8" customHeight="1" spans="1:22">
      <c r="A485" s="321" t="s">
        <v>582</v>
      </c>
      <c r="B485" s="321" t="s">
        <v>583</v>
      </c>
      <c r="C485" s="321"/>
      <c r="D485" s="311" t="s">
        <v>584</v>
      </c>
      <c r="E485" s="311" t="s">
        <v>460</v>
      </c>
      <c r="F485" s="313">
        <v>43.6744</v>
      </c>
      <c r="G485" s="313"/>
      <c r="H485" s="313"/>
      <c r="I485" s="313"/>
      <c r="J485" s="313"/>
      <c r="K485" s="313"/>
      <c r="L485" s="313"/>
      <c r="M485" s="313"/>
      <c r="N485" s="313"/>
      <c r="O485" s="313"/>
      <c r="P485" s="313"/>
      <c r="Q485" s="313"/>
      <c r="R485" s="313">
        <v>43.6744</v>
      </c>
      <c r="S485" s="313"/>
      <c r="T485" s="313"/>
      <c r="U485" s="313"/>
      <c r="V485" s="313"/>
    </row>
    <row r="486" s="304" customFormat="1" ht="22.8" customHeight="1" spans="1:22">
      <c r="A486" s="314" t="s">
        <v>582</v>
      </c>
      <c r="B486" s="314" t="s">
        <v>583</v>
      </c>
      <c r="C486" s="314" t="s">
        <v>565</v>
      </c>
      <c r="D486" s="315" t="s">
        <v>585</v>
      </c>
      <c r="E486" s="325" t="s">
        <v>586</v>
      </c>
      <c r="F486" s="317">
        <v>43.6744</v>
      </c>
      <c r="G486" s="318"/>
      <c r="H486" s="318"/>
      <c r="I486" s="318"/>
      <c r="J486" s="318"/>
      <c r="K486" s="318"/>
      <c r="L486" s="317"/>
      <c r="M486" s="318"/>
      <c r="N486" s="318"/>
      <c r="O486" s="318"/>
      <c r="P486" s="318"/>
      <c r="Q486" s="318"/>
      <c r="R486" s="318">
        <v>43.6744</v>
      </c>
      <c r="S486" s="317"/>
      <c r="T486" s="318"/>
      <c r="U486" s="318"/>
      <c r="V486" s="318"/>
    </row>
    <row r="487" s="304" customFormat="1" ht="22.8" customHeight="1" spans="1:22">
      <c r="A487" s="309"/>
      <c r="B487" s="309"/>
      <c r="C487" s="309"/>
      <c r="D487" s="311" t="s">
        <v>763</v>
      </c>
      <c r="E487" s="311" t="s">
        <v>764</v>
      </c>
      <c r="F487" s="310">
        <v>145.660821</v>
      </c>
      <c r="G487" s="310">
        <v>105.9627</v>
      </c>
      <c r="H487" s="310">
        <v>56.088</v>
      </c>
      <c r="I487" s="310">
        <v>15.8784</v>
      </c>
      <c r="J487" s="310">
        <v>20.6163</v>
      </c>
      <c r="K487" s="310">
        <v>13.38</v>
      </c>
      <c r="L487" s="310">
        <v>26.982621</v>
      </c>
      <c r="M487" s="310">
        <v>16.858</v>
      </c>
      <c r="N487" s="310"/>
      <c r="O487" s="310">
        <v>9.1666</v>
      </c>
      <c r="P487" s="310"/>
      <c r="Q487" s="310">
        <v>0.958021</v>
      </c>
      <c r="R487" s="310">
        <v>12.7155</v>
      </c>
      <c r="S487" s="310"/>
      <c r="T487" s="310"/>
      <c r="U487" s="310"/>
      <c r="V487" s="310"/>
    </row>
    <row r="488" s="304" customFormat="1" ht="22.8" customHeight="1" spans="1:22">
      <c r="A488" s="309"/>
      <c r="B488" s="309"/>
      <c r="C488" s="309"/>
      <c r="D488" s="312" t="s">
        <v>765</v>
      </c>
      <c r="E488" s="312" t="s">
        <v>766</v>
      </c>
      <c r="F488" s="310">
        <v>145.660821</v>
      </c>
      <c r="G488" s="310">
        <v>105.9627</v>
      </c>
      <c r="H488" s="310">
        <v>56.088</v>
      </c>
      <c r="I488" s="310">
        <v>15.8784</v>
      </c>
      <c r="J488" s="310">
        <v>20.6163</v>
      </c>
      <c r="K488" s="310">
        <v>13.38</v>
      </c>
      <c r="L488" s="310">
        <v>26.982621</v>
      </c>
      <c r="M488" s="310">
        <v>16.858</v>
      </c>
      <c r="N488" s="310"/>
      <c r="O488" s="310">
        <v>9.1666</v>
      </c>
      <c r="P488" s="310"/>
      <c r="Q488" s="310">
        <v>0.958021</v>
      </c>
      <c r="R488" s="310">
        <v>12.7155</v>
      </c>
      <c r="S488" s="310"/>
      <c r="T488" s="310"/>
      <c r="U488" s="310"/>
      <c r="V488" s="310"/>
    </row>
    <row r="489" s="304" customFormat="1" ht="22.8" customHeight="1" spans="1:22">
      <c r="A489" s="321" t="s">
        <v>562</v>
      </c>
      <c r="B489" s="321"/>
      <c r="C489" s="321"/>
      <c r="D489" s="311" t="s">
        <v>562</v>
      </c>
      <c r="E489" s="311" t="s">
        <v>143</v>
      </c>
      <c r="F489" s="313">
        <v>105.9627</v>
      </c>
      <c r="G489" s="313">
        <v>105.9627</v>
      </c>
      <c r="H489" s="313">
        <v>56.088</v>
      </c>
      <c r="I489" s="313">
        <v>15.8784</v>
      </c>
      <c r="J489" s="313">
        <v>20.6163</v>
      </c>
      <c r="K489" s="313">
        <v>13.38</v>
      </c>
      <c r="L489" s="313"/>
      <c r="M489" s="313"/>
      <c r="N489" s="313"/>
      <c r="O489" s="313"/>
      <c r="P489" s="313"/>
      <c r="Q489" s="313"/>
      <c r="R489" s="313"/>
      <c r="S489" s="313"/>
      <c r="T489" s="313"/>
      <c r="U489" s="313"/>
      <c r="V489" s="313"/>
    </row>
    <row r="490" s="304" customFormat="1" ht="22.8" customHeight="1" spans="1:22">
      <c r="A490" s="321" t="s">
        <v>562</v>
      </c>
      <c r="B490" s="321" t="s">
        <v>767</v>
      </c>
      <c r="C490" s="321"/>
      <c r="D490" s="311" t="s">
        <v>768</v>
      </c>
      <c r="E490" s="311" t="s">
        <v>191</v>
      </c>
      <c r="F490" s="313">
        <v>105.9627</v>
      </c>
      <c r="G490" s="313">
        <v>105.9627</v>
      </c>
      <c r="H490" s="313">
        <v>56.088</v>
      </c>
      <c r="I490" s="313">
        <v>15.8784</v>
      </c>
      <c r="J490" s="313">
        <v>20.6163</v>
      </c>
      <c r="K490" s="313">
        <v>13.38</v>
      </c>
      <c r="L490" s="313"/>
      <c r="M490" s="313"/>
      <c r="N490" s="313"/>
      <c r="O490" s="313"/>
      <c r="P490" s="313"/>
      <c r="Q490" s="313"/>
      <c r="R490" s="313"/>
      <c r="S490" s="313"/>
      <c r="T490" s="313"/>
      <c r="U490" s="313"/>
      <c r="V490" s="313"/>
    </row>
    <row r="491" s="304" customFormat="1" ht="22.8" customHeight="1" spans="1:22">
      <c r="A491" s="314" t="s">
        <v>562</v>
      </c>
      <c r="B491" s="314" t="s">
        <v>767</v>
      </c>
      <c r="C491" s="314" t="s">
        <v>565</v>
      </c>
      <c r="D491" s="315" t="s">
        <v>769</v>
      </c>
      <c r="E491" s="325" t="s">
        <v>567</v>
      </c>
      <c r="F491" s="317">
        <v>105.9627</v>
      </c>
      <c r="G491" s="318">
        <v>105.9627</v>
      </c>
      <c r="H491" s="318">
        <v>56.088</v>
      </c>
      <c r="I491" s="318">
        <v>15.8784</v>
      </c>
      <c r="J491" s="318">
        <v>20.6163</v>
      </c>
      <c r="K491" s="318">
        <v>13.38</v>
      </c>
      <c r="L491" s="317"/>
      <c r="M491" s="318"/>
      <c r="N491" s="318"/>
      <c r="O491" s="318"/>
      <c r="P491" s="318"/>
      <c r="Q491" s="318"/>
      <c r="R491" s="318"/>
      <c r="S491" s="317"/>
      <c r="T491" s="318"/>
      <c r="U491" s="318"/>
      <c r="V491" s="318"/>
    </row>
    <row r="492" s="304" customFormat="1" ht="22.8" customHeight="1" spans="1:22">
      <c r="A492" s="321" t="s">
        <v>568</v>
      </c>
      <c r="B492" s="321"/>
      <c r="C492" s="321"/>
      <c r="D492" s="311" t="s">
        <v>568</v>
      </c>
      <c r="E492" s="311" t="s">
        <v>264</v>
      </c>
      <c r="F492" s="313">
        <v>17.816021</v>
      </c>
      <c r="G492" s="313"/>
      <c r="H492" s="313"/>
      <c r="I492" s="313"/>
      <c r="J492" s="313"/>
      <c r="K492" s="313"/>
      <c r="L492" s="313">
        <v>17.816021</v>
      </c>
      <c r="M492" s="313">
        <v>16.858</v>
      </c>
      <c r="N492" s="313"/>
      <c r="O492" s="313"/>
      <c r="P492" s="313"/>
      <c r="Q492" s="313">
        <v>0.958021</v>
      </c>
      <c r="R492" s="313"/>
      <c r="S492" s="313"/>
      <c r="T492" s="313"/>
      <c r="U492" s="313"/>
      <c r="V492" s="313"/>
    </row>
    <row r="493" s="304" customFormat="1" ht="22.8" customHeight="1" spans="1:22">
      <c r="A493" s="321" t="s">
        <v>568</v>
      </c>
      <c r="B493" s="321" t="s">
        <v>569</v>
      </c>
      <c r="C493" s="321"/>
      <c r="D493" s="311" t="s">
        <v>570</v>
      </c>
      <c r="E493" s="311" t="s">
        <v>277</v>
      </c>
      <c r="F493" s="313">
        <v>16.858</v>
      </c>
      <c r="G493" s="313"/>
      <c r="H493" s="313"/>
      <c r="I493" s="313"/>
      <c r="J493" s="313"/>
      <c r="K493" s="313"/>
      <c r="L493" s="313">
        <v>16.858</v>
      </c>
      <c r="M493" s="313">
        <v>16.858</v>
      </c>
      <c r="N493" s="313"/>
      <c r="O493" s="313"/>
      <c r="P493" s="313"/>
      <c r="Q493" s="313"/>
      <c r="R493" s="313"/>
      <c r="S493" s="313"/>
      <c r="T493" s="313"/>
      <c r="U493" s="313"/>
      <c r="V493" s="313"/>
    </row>
    <row r="494" s="304" customFormat="1" ht="22.8" customHeight="1" spans="1:22">
      <c r="A494" s="314" t="s">
        <v>568</v>
      </c>
      <c r="B494" s="314" t="s">
        <v>569</v>
      </c>
      <c r="C494" s="314" t="s">
        <v>569</v>
      </c>
      <c r="D494" s="315" t="s">
        <v>571</v>
      </c>
      <c r="E494" s="325" t="s">
        <v>572</v>
      </c>
      <c r="F494" s="317">
        <v>16.858</v>
      </c>
      <c r="G494" s="318"/>
      <c r="H494" s="318"/>
      <c r="I494" s="318"/>
      <c r="J494" s="318"/>
      <c r="K494" s="318"/>
      <c r="L494" s="317">
        <v>16.858</v>
      </c>
      <c r="M494" s="318">
        <v>16.858</v>
      </c>
      <c r="N494" s="318"/>
      <c r="O494" s="318"/>
      <c r="P494" s="318"/>
      <c r="Q494" s="318"/>
      <c r="R494" s="318"/>
      <c r="S494" s="317"/>
      <c r="T494" s="318"/>
      <c r="U494" s="318"/>
      <c r="V494" s="318"/>
    </row>
    <row r="495" s="304" customFormat="1" ht="22.8" customHeight="1" spans="1:22">
      <c r="A495" s="321" t="s">
        <v>568</v>
      </c>
      <c r="B495" s="321" t="s">
        <v>573</v>
      </c>
      <c r="C495" s="321"/>
      <c r="D495" s="311" t="s">
        <v>574</v>
      </c>
      <c r="E495" s="311" t="s">
        <v>317</v>
      </c>
      <c r="F495" s="313">
        <v>0.958021</v>
      </c>
      <c r="G495" s="313"/>
      <c r="H495" s="313"/>
      <c r="I495" s="313"/>
      <c r="J495" s="313"/>
      <c r="K495" s="313"/>
      <c r="L495" s="313">
        <v>0.958021</v>
      </c>
      <c r="M495" s="313"/>
      <c r="N495" s="313"/>
      <c r="O495" s="313"/>
      <c r="P495" s="313"/>
      <c r="Q495" s="313">
        <v>0.958021</v>
      </c>
      <c r="R495" s="313"/>
      <c r="S495" s="313"/>
      <c r="T495" s="313"/>
      <c r="U495" s="313"/>
      <c r="V495" s="313"/>
    </row>
    <row r="496" s="304" customFormat="1" ht="22.8" customHeight="1" spans="1:22">
      <c r="A496" s="314" t="s">
        <v>568</v>
      </c>
      <c r="B496" s="314" t="s">
        <v>573</v>
      </c>
      <c r="C496" s="314" t="s">
        <v>573</v>
      </c>
      <c r="D496" s="315" t="s">
        <v>575</v>
      </c>
      <c r="E496" s="325" t="s">
        <v>576</v>
      </c>
      <c r="F496" s="317">
        <v>0.958021</v>
      </c>
      <c r="G496" s="318"/>
      <c r="H496" s="318"/>
      <c r="I496" s="318"/>
      <c r="J496" s="318"/>
      <c r="K496" s="318"/>
      <c r="L496" s="317">
        <v>0.958021</v>
      </c>
      <c r="M496" s="318"/>
      <c r="N496" s="318"/>
      <c r="O496" s="318"/>
      <c r="P496" s="318"/>
      <c r="Q496" s="318">
        <v>0.958021</v>
      </c>
      <c r="R496" s="318"/>
      <c r="S496" s="317"/>
      <c r="T496" s="318"/>
      <c r="U496" s="318"/>
      <c r="V496" s="318"/>
    </row>
    <row r="497" s="304" customFormat="1" ht="22.8" customHeight="1" spans="1:22">
      <c r="A497" s="321" t="s">
        <v>577</v>
      </c>
      <c r="B497" s="321"/>
      <c r="C497" s="321"/>
      <c r="D497" s="311" t="s">
        <v>577</v>
      </c>
      <c r="E497" s="311" t="s">
        <v>318</v>
      </c>
      <c r="F497" s="313">
        <v>9.1666</v>
      </c>
      <c r="G497" s="313"/>
      <c r="H497" s="313"/>
      <c r="I497" s="313"/>
      <c r="J497" s="313"/>
      <c r="K497" s="313"/>
      <c r="L497" s="313">
        <v>9.1666</v>
      </c>
      <c r="M497" s="313"/>
      <c r="N497" s="313"/>
      <c r="O497" s="313">
        <v>9.1666</v>
      </c>
      <c r="P497" s="313"/>
      <c r="Q497" s="313"/>
      <c r="R497" s="313"/>
      <c r="S497" s="313"/>
      <c r="T497" s="313"/>
      <c r="U497" s="313"/>
      <c r="V497" s="313"/>
    </row>
    <row r="498" s="304" customFormat="1" ht="22.8" customHeight="1" spans="1:22">
      <c r="A498" s="321" t="s">
        <v>577</v>
      </c>
      <c r="B498" s="321" t="s">
        <v>578</v>
      </c>
      <c r="C498" s="321"/>
      <c r="D498" s="311" t="s">
        <v>579</v>
      </c>
      <c r="E498" s="311" t="s">
        <v>344</v>
      </c>
      <c r="F498" s="313">
        <v>9.1666</v>
      </c>
      <c r="G498" s="313"/>
      <c r="H498" s="313"/>
      <c r="I498" s="313"/>
      <c r="J498" s="313"/>
      <c r="K498" s="313"/>
      <c r="L498" s="313">
        <v>9.1666</v>
      </c>
      <c r="M498" s="313"/>
      <c r="N498" s="313"/>
      <c r="O498" s="313">
        <v>9.1666</v>
      </c>
      <c r="P498" s="313"/>
      <c r="Q498" s="313"/>
      <c r="R498" s="313"/>
      <c r="S498" s="313"/>
      <c r="T498" s="313"/>
      <c r="U498" s="313"/>
      <c r="V498" s="313"/>
    </row>
    <row r="499" s="304" customFormat="1" ht="22.8" customHeight="1" spans="1:22">
      <c r="A499" s="314" t="s">
        <v>577</v>
      </c>
      <c r="B499" s="314" t="s">
        <v>578</v>
      </c>
      <c r="C499" s="314" t="s">
        <v>565</v>
      </c>
      <c r="D499" s="315" t="s">
        <v>580</v>
      </c>
      <c r="E499" s="325" t="s">
        <v>581</v>
      </c>
      <c r="F499" s="317">
        <v>9.1666</v>
      </c>
      <c r="G499" s="318"/>
      <c r="H499" s="318"/>
      <c r="I499" s="318"/>
      <c r="J499" s="318"/>
      <c r="K499" s="318"/>
      <c r="L499" s="317">
        <v>9.1666</v>
      </c>
      <c r="M499" s="318"/>
      <c r="N499" s="318"/>
      <c r="O499" s="318">
        <v>9.1666</v>
      </c>
      <c r="P499" s="318"/>
      <c r="Q499" s="318"/>
      <c r="R499" s="318"/>
      <c r="S499" s="317"/>
      <c r="T499" s="318"/>
      <c r="U499" s="318"/>
      <c r="V499" s="318"/>
    </row>
    <row r="500" s="304" customFormat="1" ht="22.8" customHeight="1" spans="1:22">
      <c r="A500" s="321" t="s">
        <v>582</v>
      </c>
      <c r="B500" s="321"/>
      <c r="C500" s="321"/>
      <c r="D500" s="311" t="s">
        <v>582</v>
      </c>
      <c r="E500" s="311" t="s">
        <v>454</v>
      </c>
      <c r="F500" s="313">
        <v>12.7155</v>
      </c>
      <c r="G500" s="313"/>
      <c r="H500" s="313"/>
      <c r="I500" s="313"/>
      <c r="J500" s="313"/>
      <c r="K500" s="313"/>
      <c r="L500" s="313"/>
      <c r="M500" s="313"/>
      <c r="N500" s="313"/>
      <c r="O500" s="313"/>
      <c r="P500" s="313"/>
      <c r="Q500" s="313"/>
      <c r="R500" s="313">
        <v>12.7155</v>
      </c>
      <c r="S500" s="313"/>
      <c r="T500" s="313"/>
      <c r="U500" s="313"/>
      <c r="V500" s="313"/>
    </row>
    <row r="501" s="304" customFormat="1" ht="22.8" customHeight="1" spans="1:22">
      <c r="A501" s="321" t="s">
        <v>582</v>
      </c>
      <c r="B501" s="321" t="s">
        <v>583</v>
      </c>
      <c r="C501" s="321"/>
      <c r="D501" s="311" t="s">
        <v>584</v>
      </c>
      <c r="E501" s="311" t="s">
        <v>460</v>
      </c>
      <c r="F501" s="313">
        <v>12.7155</v>
      </c>
      <c r="G501" s="313"/>
      <c r="H501" s="313"/>
      <c r="I501" s="313"/>
      <c r="J501" s="313"/>
      <c r="K501" s="313"/>
      <c r="L501" s="313"/>
      <c r="M501" s="313"/>
      <c r="N501" s="313"/>
      <c r="O501" s="313"/>
      <c r="P501" s="313"/>
      <c r="Q501" s="313"/>
      <c r="R501" s="313">
        <v>12.7155</v>
      </c>
      <c r="S501" s="313"/>
      <c r="T501" s="313"/>
      <c r="U501" s="313"/>
      <c r="V501" s="313"/>
    </row>
    <row r="502" s="304" customFormat="1" ht="22.8" customHeight="1" spans="1:22">
      <c r="A502" s="314" t="s">
        <v>582</v>
      </c>
      <c r="B502" s="314" t="s">
        <v>583</v>
      </c>
      <c r="C502" s="314" t="s">
        <v>565</v>
      </c>
      <c r="D502" s="315" t="s">
        <v>585</v>
      </c>
      <c r="E502" s="325" t="s">
        <v>586</v>
      </c>
      <c r="F502" s="317">
        <v>12.7155</v>
      </c>
      <c r="G502" s="318"/>
      <c r="H502" s="318"/>
      <c r="I502" s="318"/>
      <c r="J502" s="318"/>
      <c r="K502" s="318"/>
      <c r="L502" s="317"/>
      <c r="M502" s="318"/>
      <c r="N502" s="318"/>
      <c r="O502" s="318"/>
      <c r="P502" s="318"/>
      <c r="Q502" s="318"/>
      <c r="R502" s="318">
        <v>12.7155</v>
      </c>
      <c r="S502" s="317"/>
      <c r="T502" s="318"/>
      <c r="U502" s="318"/>
      <c r="V502" s="318"/>
    </row>
    <row r="503" s="304" customFormat="1" ht="22.8" customHeight="1" spans="1:22">
      <c r="A503" s="309"/>
      <c r="B503" s="309"/>
      <c r="C503" s="309"/>
      <c r="D503" s="311" t="s">
        <v>770</v>
      </c>
      <c r="E503" s="311" t="s">
        <v>771</v>
      </c>
      <c r="F503" s="310">
        <v>231.732687</v>
      </c>
      <c r="G503" s="310">
        <v>168.7274</v>
      </c>
      <c r="H503" s="310">
        <v>91.4844</v>
      </c>
      <c r="I503" s="310">
        <v>33.0504</v>
      </c>
      <c r="J503" s="310">
        <v>33.2262</v>
      </c>
      <c r="K503" s="310">
        <v>10.9664</v>
      </c>
      <c r="L503" s="310">
        <v>42.757987</v>
      </c>
      <c r="M503" s="310">
        <v>26.8741</v>
      </c>
      <c r="N503" s="310"/>
      <c r="O503" s="310">
        <v>14.6128</v>
      </c>
      <c r="P503" s="310"/>
      <c r="Q503" s="310">
        <v>1.271087</v>
      </c>
      <c r="R503" s="310">
        <v>20.2473</v>
      </c>
      <c r="S503" s="310"/>
      <c r="T503" s="310"/>
      <c r="U503" s="310"/>
      <c r="V503" s="310"/>
    </row>
    <row r="504" s="304" customFormat="1" ht="22.8" customHeight="1" spans="1:22">
      <c r="A504" s="309"/>
      <c r="B504" s="309"/>
      <c r="C504" s="309"/>
      <c r="D504" s="312" t="s">
        <v>772</v>
      </c>
      <c r="E504" s="312" t="s">
        <v>773</v>
      </c>
      <c r="F504" s="310">
        <v>231.732687</v>
      </c>
      <c r="G504" s="310">
        <v>168.7274</v>
      </c>
      <c r="H504" s="310">
        <v>91.4844</v>
      </c>
      <c r="I504" s="310">
        <v>33.0504</v>
      </c>
      <c r="J504" s="310">
        <v>33.2262</v>
      </c>
      <c r="K504" s="310">
        <v>10.9664</v>
      </c>
      <c r="L504" s="310">
        <v>42.757987</v>
      </c>
      <c r="M504" s="310">
        <v>26.8741</v>
      </c>
      <c r="N504" s="310"/>
      <c r="O504" s="310">
        <v>14.6128</v>
      </c>
      <c r="P504" s="310"/>
      <c r="Q504" s="310">
        <v>1.271087</v>
      </c>
      <c r="R504" s="310">
        <v>20.2473</v>
      </c>
      <c r="S504" s="310"/>
      <c r="T504" s="310"/>
      <c r="U504" s="310"/>
      <c r="V504" s="310"/>
    </row>
    <row r="505" s="304" customFormat="1" ht="22.8" customHeight="1" spans="1:22">
      <c r="A505" s="321" t="s">
        <v>562</v>
      </c>
      <c r="B505" s="321"/>
      <c r="C505" s="321"/>
      <c r="D505" s="311" t="s">
        <v>562</v>
      </c>
      <c r="E505" s="311" t="s">
        <v>143</v>
      </c>
      <c r="F505" s="313">
        <v>168.7274</v>
      </c>
      <c r="G505" s="313">
        <v>168.7274</v>
      </c>
      <c r="H505" s="313">
        <v>91.4844</v>
      </c>
      <c r="I505" s="313">
        <v>33.0504</v>
      </c>
      <c r="J505" s="313">
        <v>33.2262</v>
      </c>
      <c r="K505" s="313">
        <v>10.9664</v>
      </c>
      <c r="L505" s="313"/>
      <c r="M505" s="313"/>
      <c r="N505" s="313"/>
      <c r="O505" s="313"/>
      <c r="P505" s="313"/>
      <c r="Q505" s="313"/>
      <c r="R505" s="313"/>
      <c r="S505" s="313"/>
      <c r="T505" s="313"/>
      <c r="U505" s="313"/>
      <c r="V505" s="313"/>
    </row>
    <row r="506" s="304" customFormat="1" ht="22.8" customHeight="1" spans="1:22">
      <c r="A506" s="321" t="s">
        <v>562</v>
      </c>
      <c r="B506" s="321" t="s">
        <v>578</v>
      </c>
      <c r="C506" s="321"/>
      <c r="D506" s="311" t="s">
        <v>591</v>
      </c>
      <c r="E506" s="311" t="s">
        <v>170</v>
      </c>
      <c r="F506" s="313">
        <v>168.7274</v>
      </c>
      <c r="G506" s="313">
        <v>168.7274</v>
      </c>
      <c r="H506" s="313">
        <v>91.4844</v>
      </c>
      <c r="I506" s="313">
        <v>33.0504</v>
      </c>
      <c r="J506" s="313">
        <v>33.2262</v>
      </c>
      <c r="K506" s="313">
        <v>10.9664</v>
      </c>
      <c r="L506" s="313"/>
      <c r="M506" s="313"/>
      <c r="N506" s="313"/>
      <c r="O506" s="313"/>
      <c r="P506" s="313"/>
      <c r="Q506" s="313"/>
      <c r="R506" s="313"/>
      <c r="S506" s="313"/>
      <c r="T506" s="313"/>
      <c r="U506" s="313"/>
      <c r="V506" s="313"/>
    </row>
    <row r="507" s="304" customFormat="1" ht="22.8" customHeight="1" spans="1:22">
      <c r="A507" s="314" t="s">
        <v>562</v>
      </c>
      <c r="B507" s="314" t="s">
        <v>578</v>
      </c>
      <c r="C507" s="314" t="s">
        <v>565</v>
      </c>
      <c r="D507" s="315" t="s">
        <v>592</v>
      </c>
      <c r="E507" s="325" t="s">
        <v>567</v>
      </c>
      <c r="F507" s="317">
        <v>168.7274</v>
      </c>
      <c r="G507" s="318">
        <v>168.7274</v>
      </c>
      <c r="H507" s="318">
        <v>91.4844</v>
      </c>
      <c r="I507" s="318">
        <v>33.0504</v>
      </c>
      <c r="J507" s="318">
        <v>33.2262</v>
      </c>
      <c r="K507" s="318">
        <v>10.9664</v>
      </c>
      <c r="L507" s="317"/>
      <c r="M507" s="318"/>
      <c r="N507" s="318"/>
      <c r="O507" s="318"/>
      <c r="P507" s="318"/>
      <c r="Q507" s="318"/>
      <c r="R507" s="318"/>
      <c r="S507" s="317"/>
      <c r="T507" s="318"/>
      <c r="U507" s="318"/>
      <c r="V507" s="318"/>
    </row>
    <row r="508" s="304" customFormat="1" ht="22.8" customHeight="1" spans="1:22">
      <c r="A508" s="321" t="s">
        <v>568</v>
      </c>
      <c r="B508" s="321"/>
      <c r="C508" s="321"/>
      <c r="D508" s="311" t="s">
        <v>568</v>
      </c>
      <c r="E508" s="311" t="s">
        <v>264</v>
      </c>
      <c r="F508" s="313">
        <v>28.145187</v>
      </c>
      <c r="G508" s="313"/>
      <c r="H508" s="313"/>
      <c r="I508" s="313"/>
      <c r="J508" s="313"/>
      <c r="K508" s="313"/>
      <c r="L508" s="313">
        <v>28.145187</v>
      </c>
      <c r="M508" s="313">
        <v>26.8741</v>
      </c>
      <c r="N508" s="313"/>
      <c r="O508" s="313"/>
      <c r="P508" s="313"/>
      <c r="Q508" s="313">
        <v>1.271087</v>
      </c>
      <c r="R508" s="313"/>
      <c r="S508" s="313"/>
      <c r="T508" s="313"/>
      <c r="U508" s="313"/>
      <c r="V508" s="313"/>
    </row>
    <row r="509" s="304" customFormat="1" ht="22.8" customHeight="1" spans="1:22">
      <c r="A509" s="321" t="s">
        <v>568</v>
      </c>
      <c r="B509" s="321" t="s">
        <v>569</v>
      </c>
      <c r="C509" s="321"/>
      <c r="D509" s="311" t="s">
        <v>570</v>
      </c>
      <c r="E509" s="311" t="s">
        <v>277</v>
      </c>
      <c r="F509" s="313">
        <v>26.8741</v>
      </c>
      <c r="G509" s="313"/>
      <c r="H509" s="313"/>
      <c r="I509" s="313"/>
      <c r="J509" s="313"/>
      <c r="K509" s="313"/>
      <c r="L509" s="313">
        <v>26.8741</v>
      </c>
      <c r="M509" s="313">
        <v>26.8741</v>
      </c>
      <c r="N509" s="313"/>
      <c r="O509" s="313"/>
      <c r="P509" s="313"/>
      <c r="Q509" s="313"/>
      <c r="R509" s="313"/>
      <c r="S509" s="313"/>
      <c r="T509" s="313"/>
      <c r="U509" s="313"/>
      <c r="V509" s="313"/>
    </row>
    <row r="510" s="304" customFormat="1" ht="22.8" customHeight="1" spans="1:22">
      <c r="A510" s="314" t="s">
        <v>568</v>
      </c>
      <c r="B510" s="314" t="s">
        <v>569</v>
      </c>
      <c r="C510" s="314" t="s">
        <v>569</v>
      </c>
      <c r="D510" s="315" t="s">
        <v>571</v>
      </c>
      <c r="E510" s="325" t="s">
        <v>572</v>
      </c>
      <c r="F510" s="317">
        <v>26.8741</v>
      </c>
      <c r="G510" s="318"/>
      <c r="H510" s="318"/>
      <c r="I510" s="318"/>
      <c r="J510" s="318"/>
      <c r="K510" s="318"/>
      <c r="L510" s="317">
        <v>26.8741</v>
      </c>
      <c r="M510" s="318">
        <v>26.8741</v>
      </c>
      <c r="N510" s="318"/>
      <c r="O510" s="318"/>
      <c r="P510" s="318"/>
      <c r="Q510" s="318"/>
      <c r="R510" s="318"/>
      <c r="S510" s="317"/>
      <c r="T510" s="318"/>
      <c r="U510" s="318"/>
      <c r="V510" s="318"/>
    </row>
    <row r="511" s="304" customFormat="1" ht="22.8" customHeight="1" spans="1:22">
      <c r="A511" s="321" t="s">
        <v>568</v>
      </c>
      <c r="B511" s="321" t="s">
        <v>573</v>
      </c>
      <c r="C511" s="321"/>
      <c r="D511" s="311" t="s">
        <v>574</v>
      </c>
      <c r="E511" s="311" t="s">
        <v>317</v>
      </c>
      <c r="F511" s="313">
        <v>1.271087</v>
      </c>
      <c r="G511" s="313"/>
      <c r="H511" s="313"/>
      <c r="I511" s="313"/>
      <c r="J511" s="313"/>
      <c r="K511" s="313"/>
      <c r="L511" s="313">
        <v>1.271087</v>
      </c>
      <c r="M511" s="313"/>
      <c r="N511" s="313"/>
      <c r="O511" s="313"/>
      <c r="P511" s="313"/>
      <c r="Q511" s="313">
        <v>1.271087</v>
      </c>
      <c r="R511" s="313"/>
      <c r="S511" s="313"/>
      <c r="T511" s="313"/>
      <c r="U511" s="313"/>
      <c r="V511" s="313"/>
    </row>
    <row r="512" s="304" customFormat="1" ht="22.8" customHeight="1" spans="1:22">
      <c r="A512" s="314" t="s">
        <v>568</v>
      </c>
      <c r="B512" s="314" t="s">
        <v>573</v>
      </c>
      <c r="C512" s="314" t="s">
        <v>573</v>
      </c>
      <c r="D512" s="315" t="s">
        <v>575</v>
      </c>
      <c r="E512" s="325" t="s">
        <v>576</v>
      </c>
      <c r="F512" s="317">
        <v>1.271087</v>
      </c>
      <c r="G512" s="318"/>
      <c r="H512" s="318"/>
      <c r="I512" s="318"/>
      <c r="J512" s="318"/>
      <c r="K512" s="318"/>
      <c r="L512" s="317">
        <v>1.271087</v>
      </c>
      <c r="M512" s="318"/>
      <c r="N512" s="318"/>
      <c r="O512" s="318"/>
      <c r="P512" s="318"/>
      <c r="Q512" s="318">
        <v>1.271087</v>
      </c>
      <c r="R512" s="318"/>
      <c r="S512" s="317"/>
      <c r="T512" s="318"/>
      <c r="U512" s="318"/>
      <c r="V512" s="318"/>
    </row>
    <row r="513" s="304" customFormat="1" ht="22.8" customHeight="1" spans="1:22">
      <c r="A513" s="321" t="s">
        <v>577</v>
      </c>
      <c r="B513" s="321"/>
      <c r="C513" s="321"/>
      <c r="D513" s="311" t="s">
        <v>577</v>
      </c>
      <c r="E513" s="311" t="s">
        <v>318</v>
      </c>
      <c r="F513" s="313">
        <v>14.6128</v>
      </c>
      <c r="G513" s="313"/>
      <c r="H513" s="313"/>
      <c r="I513" s="313"/>
      <c r="J513" s="313"/>
      <c r="K513" s="313"/>
      <c r="L513" s="313">
        <v>14.6128</v>
      </c>
      <c r="M513" s="313"/>
      <c r="N513" s="313"/>
      <c r="O513" s="313">
        <v>14.6128</v>
      </c>
      <c r="P513" s="313"/>
      <c r="Q513" s="313"/>
      <c r="R513" s="313"/>
      <c r="S513" s="313"/>
      <c r="T513" s="313"/>
      <c r="U513" s="313"/>
      <c r="V513" s="313"/>
    </row>
    <row r="514" s="304" customFormat="1" ht="22.8" customHeight="1" spans="1:22">
      <c r="A514" s="321" t="s">
        <v>577</v>
      </c>
      <c r="B514" s="321" t="s">
        <v>578</v>
      </c>
      <c r="C514" s="321"/>
      <c r="D514" s="311" t="s">
        <v>579</v>
      </c>
      <c r="E514" s="311" t="s">
        <v>344</v>
      </c>
      <c r="F514" s="313">
        <v>14.6128</v>
      </c>
      <c r="G514" s="313"/>
      <c r="H514" s="313"/>
      <c r="I514" s="313"/>
      <c r="J514" s="313"/>
      <c r="K514" s="313"/>
      <c r="L514" s="313">
        <v>14.6128</v>
      </c>
      <c r="M514" s="313"/>
      <c r="N514" s="313"/>
      <c r="O514" s="313">
        <v>14.6128</v>
      </c>
      <c r="P514" s="313"/>
      <c r="Q514" s="313"/>
      <c r="R514" s="313"/>
      <c r="S514" s="313"/>
      <c r="T514" s="313"/>
      <c r="U514" s="313"/>
      <c r="V514" s="313"/>
    </row>
    <row r="515" s="304" customFormat="1" ht="22.8" customHeight="1" spans="1:22">
      <c r="A515" s="314" t="s">
        <v>577</v>
      </c>
      <c r="B515" s="314" t="s">
        <v>578</v>
      </c>
      <c r="C515" s="314" t="s">
        <v>565</v>
      </c>
      <c r="D515" s="315" t="s">
        <v>580</v>
      </c>
      <c r="E515" s="325" t="s">
        <v>581</v>
      </c>
      <c r="F515" s="317">
        <v>14.6128</v>
      </c>
      <c r="G515" s="318"/>
      <c r="H515" s="318"/>
      <c r="I515" s="318"/>
      <c r="J515" s="318"/>
      <c r="K515" s="318"/>
      <c r="L515" s="317">
        <v>14.6128</v>
      </c>
      <c r="M515" s="318"/>
      <c r="N515" s="318"/>
      <c r="O515" s="318">
        <v>14.6128</v>
      </c>
      <c r="P515" s="318"/>
      <c r="Q515" s="318"/>
      <c r="R515" s="318"/>
      <c r="S515" s="317"/>
      <c r="T515" s="318"/>
      <c r="U515" s="318"/>
      <c r="V515" s="318"/>
    </row>
    <row r="516" s="304" customFormat="1" ht="22.8" customHeight="1" spans="1:22">
      <c r="A516" s="321" t="s">
        <v>582</v>
      </c>
      <c r="B516" s="321"/>
      <c r="C516" s="321"/>
      <c r="D516" s="311" t="s">
        <v>582</v>
      </c>
      <c r="E516" s="311" t="s">
        <v>454</v>
      </c>
      <c r="F516" s="313">
        <v>20.2473</v>
      </c>
      <c r="G516" s="313"/>
      <c r="H516" s="313"/>
      <c r="I516" s="313"/>
      <c r="J516" s="313"/>
      <c r="K516" s="313"/>
      <c r="L516" s="313"/>
      <c r="M516" s="313"/>
      <c r="N516" s="313"/>
      <c r="O516" s="313"/>
      <c r="P516" s="313"/>
      <c r="Q516" s="313"/>
      <c r="R516" s="313">
        <v>20.2473</v>
      </c>
      <c r="S516" s="313"/>
      <c r="T516" s="313"/>
      <c r="U516" s="313"/>
      <c r="V516" s="313"/>
    </row>
    <row r="517" s="304" customFormat="1" ht="22.8" customHeight="1" spans="1:22">
      <c r="A517" s="321" t="s">
        <v>582</v>
      </c>
      <c r="B517" s="321" t="s">
        <v>583</v>
      </c>
      <c r="C517" s="321"/>
      <c r="D517" s="311" t="s">
        <v>584</v>
      </c>
      <c r="E517" s="311" t="s">
        <v>460</v>
      </c>
      <c r="F517" s="313">
        <v>20.2473</v>
      </c>
      <c r="G517" s="313"/>
      <c r="H517" s="313"/>
      <c r="I517" s="313"/>
      <c r="J517" s="313"/>
      <c r="K517" s="313"/>
      <c r="L517" s="313"/>
      <c r="M517" s="313"/>
      <c r="N517" s="313"/>
      <c r="O517" s="313"/>
      <c r="P517" s="313"/>
      <c r="Q517" s="313"/>
      <c r="R517" s="313">
        <v>20.2473</v>
      </c>
      <c r="S517" s="313"/>
      <c r="T517" s="313"/>
      <c r="U517" s="313"/>
      <c r="V517" s="313"/>
    </row>
    <row r="518" s="304" customFormat="1" ht="22.8" customHeight="1" spans="1:22">
      <c r="A518" s="314" t="s">
        <v>582</v>
      </c>
      <c r="B518" s="314" t="s">
        <v>583</v>
      </c>
      <c r="C518" s="314" t="s">
        <v>565</v>
      </c>
      <c r="D518" s="315" t="s">
        <v>585</v>
      </c>
      <c r="E518" s="325" t="s">
        <v>586</v>
      </c>
      <c r="F518" s="317">
        <v>20.2473</v>
      </c>
      <c r="G518" s="318"/>
      <c r="H518" s="318"/>
      <c r="I518" s="318"/>
      <c r="J518" s="318"/>
      <c r="K518" s="318"/>
      <c r="L518" s="317"/>
      <c r="M518" s="318"/>
      <c r="N518" s="318"/>
      <c r="O518" s="318"/>
      <c r="P518" s="318"/>
      <c r="Q518" s="318"/>
      <c r="R518" s="318">
        <v>20.2473</v>
      </c>
      <c r="S518" s="317"/>
      <c r="T518" s="318"/>
      <c r="U518" s="318"/>
      <c r="V518" s="318"/>
    </row>
    <row r="519" s="304" customFormat="1" ht="22.8" customHeight="1" spans="1:22">
      <c r="A519" s="309"/>
      <c r="B519" s="309"/>
      <c r="C519" s="309"/>
      <c r="D519" s="311" t="s">
        <v>774</v>
      </c>
      <c r="E519" s="311" t="s">
        <v>775</v>
      </c>
      <c r="F519" s="310">
        <v>119.62116</v>
      </c>
      <c r="G519" s="310">
        <v>86.8892</v>
      </c>
      <c r="H519" s="310">
        <v>47.9844</v>
      </c>
      <c r="I519" s="310"/>
      <c r="J519" s="310">
        <v>14.7972</v>
      </c>
      <c r="K519" s="310">
        <v>24.1076</v>
      </c>
      <c r="L519" s="310">
        <v>22.30526</v>
      </c>
      <c r="M519" s="310">
        <v>13.7263</v>
      </c>
      <c r="N519" s="310"/>
      <c r="O519" s="310">
        <v>7.4637</v>
      </c>
      <c r="P519" s="310"/>
      <c r="Q519" s="310">
        <v>1.11526</v>
      </c>
      <c r="R519" s="310">
        <v>10.4267</v>
      </c>
      <c r="S519" s="310"/>
      <c r="T519" s="310"/>
      <c r="U519" s="310"/>
      <c r="V519" s="310"/>
    </row>
    <row r="520" s="304" customFormat="1" ht="22.8" customHeight="1" spans="1:22">
      <c r="A520" s="309"/>
      <c r="B520" s="309"/>
      <c r="C520" s="309"/>
      <c r="D520" s="312" t="s">
        <v>776</v>
      </c>
      <c r="E520" s="312" t="s">
        <v>777</v>
      </c>
      <c r="F520" s="310">
        <v>119.62116</v>
      </c>
      <c r="G520" s="310">
        <v>86.8892</v>
      </c>
      <c r="H520" s="310">
        <v>47.9844</v>
      </c>
      <c r="I520" s="310"/>
      <c r="J520" s="310">
        <v>14.7972</v>
      </c>
      <c r="K520" s="310">
        <v>24.1076</v>
      </c>
      <c r="L520" s="310">
        <v>22.30526</v>
      </c>
      <c r="M520" s="310">
        <v>13.7263</v>
      </c>
      <c r="N520" s="310"/>
      <c r="O520" s="310">
        <v>7.4637</v>
      </c>
      <c r="P520" s="310"/>
      <c r="Q520" s="310">
        <v>1.11526</v>
      </c>
      <c r="R520" s="310">
        <v>10.4267</v>
      </c>
      <c r="S520" s="310"/>
      <c r="T520" s="310"/>
      <c r="U520" s="310"/>
      <c r="V520" s="310"/>
    </row>
    <row r="521" s="304" customFormat="1" ht="22.8" customHeight="1" spans="1:22">
      <c r="A521" s="321" t="s">
        <v>562</v>
      </c>
      <c r="B521" s="321"/>
      <c r="C521" s="321"/>
      <c r="D521" s="311" t="s">
        <v>562</v>
      </c>
      <c r="E521" s="311" t="s">
        <v>143</v>
      </c>
      <c r="F521" s="313">
        <v>86.8892</v>
      </c>
      <c r="G521" s="313">
        <v>86.8892</v>
      </c>
      <c r="H521" s="313">
        <v>47.9844</v>
      </c>
      <c r="I521" s="313"/>
      <c r="J521" s="313">
        <v>14.7972</v>
      </c>
      <c r="K521" s="313">
        <v>24.1076</v>
      </c>
      <c r="L521" s="313"/>
      <c r="M521" s="313"/>
      <c r="N521" s="313"/>
      <c r="O521" s="313"/>
      <c r="P521" s="313"/>
      <c r="Q521" s="313"/>
      <c r="R521" s="313"/>
      <c r="S521" s="313"/>
      <c r="T521" s="313"/>
      <c r="U521" s="313"/>
      <c r="V521" s="313"/>
    </row>
    <row r="522" s="304" customFormat="1" ht="22.8" customHeight="1" spans="1:22">
      <c r="A522" s="321" t="s">
        <v>562</v>
      </c>
      <c r="B522" s="321" t="s">
        <v>622</v>
      </c>
      <c r="C522" s="321"/>
      <c r="D522" s="311" t="s">
        <v>623</v>
      </c>
      <c r="E522" s="311" t="s">
        <v>154</v>
      </c>
      <c r="F522" s="313">
        <v>86.8892</v>
      </c>
      <c r="G522" s="313">
        <v>86.8892</v>
      </c>
      <c r="H522" s="313">
        <v>47.9844</v>
      </c>
      <c r="I522" s="313"/>
      <c r="J522" s="313">
        <v>14.7972</v>
      </c>
      <c r="K522" s="313">
        <v>24.1076</v>
      </c>
      <c r="L522" s="313"/>
      <c r="M522" s="313"/>
      <c r="N522" s="313"/>
      <c r="O522" s="313"/>
      <c r="P522" s="313"/>
      <c r="Q522" s="313"/>
      <c r="R522" s="313"/>
      <c r="S522" s="313"/>
      <c r="T522" s="313"/>
      <c r="U522" s="313"/>
      <c r="V522" s="313"/>
    </row>
    <row r="523" s="304" customFormat="1" ht="22.8" customHeight="1" spans="1:22">
      <c r="A523" s="314" t="s">
        <v>562</v>
      </c>
      <c r="B523" s="314" t="s">
        <v>622</v>
      </c>
      <c r="C523" s="314" t="s">
        <v>565</v>
      </c>
      <c r="D523" s="315" t="s">
        <v>624</v>
      </c>
      <c r="E523" s="325" t="s">
        <v>567</v>
      </c>
      <c r="F523" s="317">
        <v>86.8892</v>
      </c>
      <c r="G523" s="318">
        <v>86.8892</v>
      </c>
      <c r="H523" s="318">
        <v>47.9844</v>
      </c>
      <c r="I523" s="318"/>
      <c r="J523" s="318">
        <v>14.7972</v>
      </c>
      <c r="K523" s="318">
        <v>24.1076</v>
      </c>
      <c r="L523" s="317"/>
      <c r="M523" s="318"/>
      <c r="N523" s="318"/>
      <c r="O523" s="318"/>
      <c r="P523" s="318"/>
      <c r="Q523" s="318"/>
      <c r="R523" s="318"/>
      <c r="S523" s="317"/>
      <c r="T523" s="318"/>
      <c r="U523" s="318"/>
      <c r="V523" s="318"/>
    </row>
    <row r="524" s="304" customFormat="1" ht="22.8" customHeight="1" spans="1:22">
      <c r="A524" s="321" t="s">
        <v>568</v>
      </c>
      <c r="B524" s="321"/>
      <c r="C524" s="321"/>
      <c r="D524" s="311" t="s">
        <v>568</v>
      </c>
      <c r="E524" s="311" t="s">
        <v>264</v>
      </c>
      <c r="F524" s="313">
        <v>14.84156</v>
      </c>
      <c r="G524" s="313"/>
      <c r="H524" s="313"/>
      <c r="I524" s="313"/>
      <c r="J524" s="313"/>
      <c r="K524" s="313"/>
      <c r="L524" s="313">
        <v>14.84156</v>
      </c>
      <c r="M524" s="313">
        <v>13.7263</v>
      </c>
      <c r="N524" s="313"/>
      <c r="O524" s="313"/>
      <c r="P524" s="313"/>
      <c r="Q524" s="313">
        <v>1.11526</v>
      </c>
      <c r="R524" s="313"/>
      <c r="S524" s="313"/>
      <c r="T524" s="313"/>
      <c r="U524" s="313"/>
      <c r="V524" s="313"/>
    </row>
    <row r="525" s="304" customFormat="1" ht="22.8" customHeight="1" spans="1:22">
      <c r="A525" s="321" t="s">
        <v>568</v>
      </c>
      <c r="B525" s="321" t="s">
        <v>569</v>
      </c>
      <c r="C525" s="321"/>
      <c r="D525" s="311" t="s">
        <v>570</v>
      </c>
      <c r="E525" s="311" t="s">
        <v>277</v>
      </c>
      <c r="F525" s="313">
        <v>13.7263</v>
      </c>
      <c r="G525" s="313"/>
      <c r="H525" s="313"/>
      <c r="I525" s="313"/>
      <c r="J525" s="313"/>
      <c r="K525" s="313"/>
      <c r="L525" s="313">
        <v>13.7263</v>
      </c>
      <c r="M525" s="313">
        <v>13.7263</v>
      </c>
      <c r="N525" s="313"/>
      <c r="O525" s="313"/>
      <c r="P525" s="313"/>
      <c r="Q525" s="313"/>
      <c r="R525" s="313"/>
      <c r="S525" s="313"/>
      <c r="T525" s="313"/>
      <c r="U525" s="313"/>
      <c r="V525" s="313"/>
    </row>
    <row r="526" s="304" customFormat="1" ht="22.8" customHeight="1" spans="1:22">
      <c r="A526" s="314" t="s">
        <v>568</v>
      </c>
      <c r="B526" s="314" t="s">
        <v>569</v>
      </c>
      <c r="C526" s="314" t="s">
        <v>569</v>
      </c>
      <c r="D526" s="315" t="s">
        <v>571</v>
      </c>
      <c r="E526" s="325" t="s">
        <v>572</v>
      </c>
      <c r="F526" s="317">
        <v>13.7263</v>
      </c>
      <c r="G526" s="318"/>
      <c r="H526" s="318"/>
      <c r="I526" s="318"/>
      <c r="J526" s="318"/>
      <c r="K526" s="318"/>
      <c r="L526" s="317">
        <v>13.7263</v>
      </c>
      <c r="M526" s="318">
        <v>13.7263</v>
      </c>
      <c r="N526" s="318"/>
      <c r="O526" s="318"/>
      <c r="P526" s="318"/>
      <c r="Q526" s="318"/>
      <c r="R526" s="318"/>
      <c r="S526" s="317"/>
      <c r="T526" s="318"/>
      <c r="U526" s="318"/>
      <c r="V526" s="318"/>
    </row>
    <row r="527" s="304" customFormat="1" ht="22.8" customHeight="1" spans="1:22">
      <c r="A527" s="321" t="s">
        <v>568</v>
      </c>
      <c r="B527" s="321" t="s">
        <v>573</v>
      </c>
      <c r="C527" s="321"/>
      <c r="D527" s="311" t="s">
        <v>574</v>
      </c>
      <c r="E527" s="311" t="s">
        <v>317</v>
      </c>
      <c r="F527" s="313">
        <v>1.11526</v>
      </c>
      <c r="G527" s="313"/>
      <c r="H527" s="313"/>
      <c r="I527" s="313"/>
      <c r="J527" s="313"/>
      <c r="K527" s="313"/>
      <c r="L527" s="313">
        <v>1.11526</v>
      </c>
      <c r="M527" s="313"/>
      <c r="N527" s="313"/>
      <c r="O527" s="313"/>
      <c r="P527" s="313"/>
      <c r="Q527" s="313">
        <v>1.11526</v>
      </c>
      <c r="R527" s="313"/>
      <c r="S527" s="313"/>
      <c r="T527" s="313"/>
      <c r="U527" s="313"/>
      <c r="V527" s="313"/>
    </row>
    <row r="528" s="304" customFormat="1" ht="22.8" customHeight="1" spans="1:22">
      <c r="A528" s="314" t="s">
        <v>568</v>
      </c>
      <c r="B528" s="314" t="s">
        <v>573</v>
      </c>
      <c r="C528" s="314" t="s">
        <v>573</v>
      </c>
      <c r="D528" s="315" t="s">
        <v>575</v>
      </c>
      <c r="E528" s="325" t="s">
        <v>576</v>
      </c>
      <c r="F528" s="317">
        <v>1.11526</v>
      </c>
      <c r="G528" s="318"/>
      <c r="H528" s="318"/>
      <c r="I528" s="318"/>
      <c r="J528" s="318"/>
      <c r="K528" s="318"/>
      <c r="L528" s="317">
        <v>1.11526</v>
      </c>
      <c r="M528" s="318"/>
      <c r="N528" s="318"/>
      <c r="O528" s="318"/>
      <c r="P528" s="318"/>
      <c r="Q528" s="318">
        <v>1.11526</v>
      </c>
      <c r="R528" s="318"/>
      <c r="S528" s="317"/>
      <c r="T528" s="318"/>
      <c r="U528" s="318"/>
      <c r="V528" s="318"/>
    </row>
    <row r="529" s="304" customFormat="1" ht="22.8" customHeight="1" spans="1:22">
      <c r="A529" s="321" t="s">
        <v>577</v>
      </c>
      <c r="B529" s="321"/>
      <c r="C529" s="321"/>
      <c r="D529" s="311" t="s">
        <v>577</v>
      </c>
      <c r="E529" s="311" t="s">
        <v>318</v>
      </c>
      <c r="F529" s="313">
        <v>7.4637</v>
      </c>
      <c r="G529" s="313"/>
      <c r="H529" s="313"/>
      <c r="I529" s="313"/>
      <c r="J529" s="313"/>
      <c r="K529" s="313"/>
      <c r="L529" s="313">
        <v>7.4637</v>
      </c>
      <c r="M529" s="313"/>
      <c r="N529" s="313"/>
      <c r="O529" s="313">
        <v>7.4637</v>
      </c>
      <c r="P529" s="313"/>
      <c r="Q529" s="313"/>
      <c r="R529" s="313"/>
      <c r="S529" s="313"/>
      <c r="T529" s="313"/>
      <c r="U529" s="313"/>
      <c r="V529" s="313"/>
    </row>
    <row r="530" s="304" customFormat="1" ht="22.8" customHeight="1" spans="1:22">
      <c r="A530" s="321" t="s">
        <v>577</v>
      </c>
      <c r="B530" s="321" t="s">
        <v>578</v>
      </c>
      <c r="C530" s="321"/>
      <c r="D530" s="311" t="s">
        <v>579</v>
      </c>
      <c r="E530" s="311" t="s">
        <v>344</v>
      </c>
      <c r="F530" s="313">
        <v>7.4637</v>
      </c>
      <c r="G530" s="313"/>
      <c r="H530" s="313"/>
      <c r="I530" s="313"/>
      <c r="J530" s="313"/>
      <c r="K530" s="313"/>
      <c r="L530" s="313">
        <v>7.4637</v>
      </c>
      <c r="M530" s="313"/>
      <c r="N530" s="313"/>
      <c r="O530" s="313">
        <v>7.4637</v>
      </c>
      <c r="P530" s="313"/>
      <c r="Q530" s="313"/>
      <c r="R530" s="313"/>
      <c r="S530" s="313"/>
      <c r="T530" s="313"/>
      <c r="U530" s="313"/>
      <c r="V530" s="313"/>
    </row>
    <row r="531" s="304" customFormat="1" ht="22.8" customHeight="1" spans="1:22">
      <c r="A531" s="314" t="s">
        <v>577</v>
      </c>
      <c r="B531" s="314" t="s">
        <v>578</v>
      </c>
      <c r="C531" s="314" t="s">
        <v>565</v>
      </c>
      <c r="D531" s="315" t="s">
        <v>580</v>
      </c>
      <c r="E531" s="325" t="s">
        <v>581</v>
      </c>
      <c r="F531" s="317">
        <v>7.4637</v>
      </c>
      <c r="G531" s="318"/>
      <c r="H531" s="318"/>
      <c r="I531" s="318"/>
      <c r="J531" s="318"/>
      <c r="K531" s="318"/>
      <c r="L531" s="317">
        <v>7.4637</v>
      </c>
      <c r="M531" s="318"/>
      <c r="N531" s="318"/>
      <c r="O531" s="318">
        <v>7.4637</v>
      </c>
      <c r="P531" s="318"/>
      <c r="Q531" s="318"/>
      <c r="R531" s="318"/>
      <c r="S531" s="317"/>
      <c r="T531" s="318"/>
      <c r="U531" s="318"/>
      <c r="V531" s="318"/>
    </row>
    <row r="532" s="304" customFormat="1" ht="22.8" customHeight="1" spans="1:22">
      <c r="A532" s="321" t="s">
        <v>582</v>
      </c>
      <c r="B532" s="321"/>
      <c r="C532" s="321"/>
      <c r="D532" s="311" t="s">
        <v>582</v>
      </c>
      <c r="E532" s="311" t="s">
        <v>454</v>
      </c>
      <c r="F532" s="313">
        <v>10.4267</v>
      </c>
      <c r="G532" s="313"/>
      <c r="H532" s="313"/>
      <c r="I532" s="313"/>
      <c r="J532" s="313"/>
      <c r="K532" s="313"/>
      <c r="L532" s="313"/>
      <c r="M532" s="313"/>
      <c r="N532" s="313"/>
      <c r="O532" s="313"/>
      <c r="P532" s="313"/>
      <c r="Q532" s="313"/>
      <c r="R532" s="313">
        <v>10.4267</v>
      </c>
      <c r="S532" s="313"/>
      <c r="T532" s="313"/>
      <c r="U532" s="313"/>
      <c r="V532" s="313"/>
    </row>
    <row r="533" s="304" customFormat="1" ht="22.8" customHeight="1" spans="1:22">
      <c r="A533" s="321" t="s">
        <v>582</v>
      </c>
      <c r="B533" s="321" t="s">
        <v>583</v>
      </c>
      <c r="C533" s="321"/>
      <c r="D533" s="311" t="s">
        <v>584</v>
      </c>
      <c r="E533" s="311" t="s">
        <v>460</v>
      </c>
      <c r="F533" s="313">
        <v>10.4267</v>
      </c>
      <c r="G533" s="313"/>
      <c r="H533" s="313"/>
      <c r="I533" s="313"/>
      <c r="J533" s="313"/>
      <c r="K533" s="313"/>
      <c r="L533" s="313"/>
      <c r="M533" s="313"/>
      <c r="N533" s="313"/>
      <c r="O533" s="313"/>
      <c r="P533" s="313"/>
      <c r="Q533" s="313"/>
      <c r="R533" s="313">
        <v>10.4267</v>
      </c>
      <c r="S533" s="313"/>
      <c r="T533" s="313"/>
      <c r="U533" s="313"/>
      <c r="V533" s="313"/>
    </row>
    <row r="534" s="304" customFormat="1" ht="22.8" customHeight="1" spans="1:22">
      <c r="A534" s="314" t="s">
        <v>582</v>
      </c>
      <c r="B534" s="314" t="s">
        <v>583</v>
      </c>
      <c r="C534" s="314" t="s">
        <v>565</v>
      </c>
      <c r="D534" s="315" t="s">
        <v>585</v>
      </c>
      <c r="E534" s="325" t="s">
        <v>586</v>
      </c>
      <c r="F534" s="317">
        <v>10.4267</v>
      </c>
      <c r="G534" s="318"/>
      <c r="H534" s="318"/>
      <c r="I534" s="318"/>
      <c r="J534" s="318"/>
      <c r="K534" s="318"/>
      <c r="L534" s="317"/>
      <c r="M534" s="318"/>
      <c r="N534" s="318"/>
      <c r="O534" s="318"/>
      <c r="P534" s="318"/>
      <c r="Q534" s="318"/>
      <c r="R534" s="318">
        <v>10.4267</v>
      </c>
      <c r="S534" s="317"/>
      <c r="T534" s="318"/>
      <c r="U534" s="318"/>
      <c r="V534" s="318"/>
    </row>
    <row r="535" s="304" customFormat="1" ht="22.8" customHeight="1" spans="1:22">
      <c r="A535" s="309"/>
      <c r="B535" s="309"/>
      <c r="C535" s="309"/>
      <c r="D535" s="311" t="s">
        <v>778</v>
      </c>
      <c r="E535" s="311" t="s">
        <v>779</v>
      </c>
      <c r="F535" s="310">
        <v>118.953627</v>
      </c>
      <c r="G535" s="310">
        <v>86.6378</v>
      </c>
      <c r="H535" s="310">
        <v>45.1464</v>
      </c>
      <c r="I535" s="310">
        <v>23.2272</v>
      </c>
      <c r="J535" s="310">
        <v>18.2642</v>
      </c>
      <c r="K535" s="310"/>
      <c r="L535" s="310">
        <v>21.919327</v>
      </c>
      <c r="M535" s="310">
        <v>13.862</v>
      </c>
      <c r="N535" s="310"/>
      <c r="O535" s="310">
        <v>7.5375</v>
      </c>
      <c r="P535" s="310"/>
      <c r="Q535" s="310">
        <v>0.519827</v>
      </c>
      <c r="R535" s="310">
        <v>10.3965</v>
      </c>
      <c r="S535" s="310"/>
      <c r="T535" s="310"/>
      <c r="U535" s="310"/>
      <c r="V535" s="310"/>
    </row>
    <row r="536" s="304" customFormat="1" ht="22.8" customHeight="1" spans="1:22">
      <c r="A536" s="309"/>
      <c r="B536" s="309"/>
      <c r="C536" s="309"/>
      <c r="D536" s="312" t="s">
        <v>780</v>
      </c>
      <c r="E536" s="312" t="s">
        <v>781</v>
      </c>
      <c r="F536" s="310">
        <v>118.953627</v>
      </c>
      <c r="G536" s="310">
        <v>86.6378</v>
      </c>
      <c r="H536" s="310">
        <v>45.1464</v>
      </c>
      <c r="I536" s="310">
        <v>23.2272</v>
      </c>
      <c r="J536" s="310">
        <v>18.2642</v>
      </c>
      <c r="K536" s="310"/>
      <c r="L536" s="310">
        <v>21.919327</v>
      </c>
      <c r="M536" s="310">
        <v>13.862</v>
      </c>
      <c r="N536" s="310"/>
      <c r="O536" s="310">
        <v>7.5375</v>
      </c>
      <c r="P536" s="310"/>
      <c r="Q536" s="310">
        <v>0.519827</v>
      </c>
      <c r="R536" s="310">
        <v>10.3965</v>
      </c>
      <c r="S536" s="310"/>
      <c r="T536" s="310"/>
      <c r="U536" s="310"/>
      <c r="V536" s="310"/>
    </row>
    <row r="537" s="304" customFormat="1" ht="22.8" customHeight="1" spans="1:22">
      <c r="A537" s="321" t="s">
        <v>562</v>
      </c>
      <c r="B537" s="321"/>
      <c r="C537" s="321"/>
      <c r="D537" s="311" t="s">
        <v>562</v>
      </c>
      <c r="E537" s="311" t="s">
        <v>143</v>
      </c>
      <c r="F537" s="313">
        <v>86.6378</v>
      </c>
      <c r="G537" s="313">
        <v>86.6378</v>
      </c>
      <c r="H537" s="313">
        <v>45.1464</v>
      </c>
      <c r="I537" s="313">
        <v>23.2272</v>
      </c>
      <c r="J537" s="313">
        <v>18.2642</v>
      </c>
      <c r="K537" s="313"/>
      <c r="L537" s="313"/>
      <c r="M537" s="313"/>
      <c r="N537" s="313"/>
      <c r="O537" s="313"/>
      <c r="P537" s="313"/>
      <c r="Q537" s="313"/>
      <c r="R537" s="313"/>
      <c r="S537" s="313"/>
      <c r="T537" s="313"/>
      <c r="U537" s="313"/>
      <c r="V537" s="313"/>
    </row>
    <row r="538" s="304" customFormat="1" ht="22.8" customHeight="1" spans="1:22">
      <c r="A538" s="321" t="s">
        <v>562</v>
      </c>
      <c r="B538" s="321" t="s">
        <v>782</v>
      </c>
      <c r="C538" s="321"/>
      <c r="D538" s="311" t="s">
        <v>783</v>
      </c>
      <c r="E538" s="311" t="s">
        <v>200</v>
      </c>
      <c r="F538" s="313">
        <v>86.6378</v>
      </c>
      <c r="G538" s="313">
        <v>86.6378</v>
      </c>
      <c r="H538" s="313">
        <v>45.1464</v>
      </c>
      <c r="I538" s="313">
        <v>23.2272</v>
      </c>
      <c r="J538" s="313">
        <v>18.2642</v>
      </c>
      <c r="K538" s="313"/>
      <c r="L538" s="313"/>
      <c r="M538" s="313"/>
      <c r="N538" s="313"/>
      <c r="O538" s="313"/>
      <c r="P538" s="313"/>
      <c r="Q538" s="313"/>
      <c r="R538" s="313"/>
      <c r="S538" s="313"/>
      <c r="T538" s="313"/>
      <c r="U538" s="313"/>
      <c r="V538" s="313"/>
    </row>
    <row r="539" s="304" customFormat="1" ht="22.8" customHeight="1" spans="1:22">
      <c r="A539" s="314" t="s">
        <v>562</v>
      </c>
      <c r="B539" s="314" t="s">
        <v>782</v>
      </c>
      <c r="C539" s="314" t="s">
        <v>565</v>
      </c>
      <c r="D539" s="315" t="s">
        <v>784</v>
      </c>
      <c r="E539" s="325" t="s">
        <v>567</v>
      </c>
      <c r="F539" s="317">
        <v>86.6378</v>
      </c>
      <c r="G539" s="318">
        <v>86.6378</v>
      </c>
      <c r="H539" s="318">
        <v>45.1464</v>
      </c>
      <c r="I539" s="318">
        <v>23.2272</v>
      </c>
      <c r="J539" s="318">
        <v>18.2642</v>
      </c>
      <c r="K539" s="318"/>
      <c r="L539" s="317"/>
      <c r="M539" s="318"/>
      <c r="N539" s="318"/>
      <c r="O539" s="318"/>
      <c r="P539" s="318"/>
      <c r="Q539" s="318"/>
      <c r="R539" s="318"/>
      <c r="S539" s="317"/>
      <c r="T539" s="318"/>
      <c r="U539" s="318"/>
      <c r="V539" s="318"/>
    </row>
    <row r="540" s="304" customFormat="1" ht="22.8" customHeight="1" spans="1:22">
      <c r="A540" s="321" t="s">
        <v>568</v>
      </c>
      <c r="B540" s="321"/>
      <c r="C540" s="321"/>
      <c r="D540" s="311" t="s">
        <v>568</v>
      </c>
      <c r="E540" s="311" t="s">
        <v>264</v>
      </c>
      <c r="F540" s="313">
        <v>14.381827</v>
      </c>
      <c r="G540" s="313"/>
      <c r="H540" s="313"/>
      <c r="I540" s="313"/>
      <c r="J540" s="313"/>
      <c r="K540" s="313"/>
      <c r="L540" s="313">
        <v>14.381827</v>
      </c>
      <c r="M540" s="313">
        <v>13.862</v>
      </c>
      <c r="N540" s="313"/>
      <c r="O540" s="313"/>
      <c r="P540" s="313"/>
      <c r="Q540" s="313">
        <v>0.519827</v>
      </c>
      <c r="R540" s="313"/>
      <c r="S540" s="313"/>
      <c r="T540" s="313"/>
      <c r="U540" s="313"/>
      <c r="V540" s="313"/>
    </row>
    <row r="541" s="304" customFormat="1" ht="22.8" customHeight="1" spans="1:22">
      <c r="A541" s="321" t="s">
        <v>568</v>
      </c>
      <c r="B541" s="321" t="s">
        <v>569</v>
      </c>
      <c r="C541" s="321"/>
      <c r="D541" s="311" t="s">
        <v>570</v>
      </c>
      <c r="E541" s="311" t="s">
        <v>277</v>
      </c>
      <c r="F541" s="313">
        <v>13.862</v>
      </c>
      <c r="G541" s="313"/>
      <c r="H541" s="313"/>
      <c r="I541" s="313"/>
      <c r="J541" s="313"/>
      <c r="K541" s="313"/>
      <c r="L541" s="313">
        <v>13.862</v>
      </c>
      <c r="M541" s="313">
        <v>13.862</v>
      </c>
      <c r="N541" s="313"/>
      <c r="O541" s="313"/>
      <c r="P541" s="313"/>
      <c r="Q541" s="313"/>
      <c r="R541" s="313"/>
      <c r="S541" s="313"/>
      <c r="T541" s="313"/>
      <c r="U541" s="313"/>
      <c r="V541" s="313"/>
    </row>
    <row r="542" s="304" customFormat="1" ht="22.8" customHeight="1" spans="1:22">
      <c r="A542" s="314" t="s">
        <v>568</v>
      </c>
      <c r="B542" s="314" t="s">
        <v>569</v>
      </c>
      <c r="C542" s="314" t="s">
        <v>569</v>
      </c>
      <c r="D542" s="315" t="s">
        <v>571</v>
      </c>
      <c r="E542" s="325" t="s">
        <v>572</v>
      </c>
      <c r="F542" s="317">
        <v>13.862</v>
      </c>
      <c r="G542" s="318"/>
      <c r="H542" s="318"/>
      <c r="I542" s="318"/>
      <c r="J542" s="318"/>
      <c r="K542" s="318"/>
      <c r="L542" s="317">
        <v>13.862</v>
      </c>
      <c r="M542" s="318">
        <v>13.862</v>
      </c>
      <c r="N542" s="318"/>
      <c r="O542" s="318"/>
      <c r="P542" s="318"/>
      <c r="Q542" s="318"/>
      <c r="R542" s="318"/>
      <c r="S542" s="317"/>
      <c r="T542" s="318"/>
      <c r="U542" s="318"/>
      <c r="V542" s="318"/>
    </row>
    <row r="543" s="304" customFormat="1" ht="22.8" customHeight="1" spans="1:22">
      <c r="A543" s="321" t="s">
        <v>568</v>
      </c>
      <c r="B543" s="321" t="s">
        <v>573</v>
      </c>
      <c r="C543" s="321"/>
      <c r="D543" s="311" t="s">
        <v>574</v>
      </c>
      <c r="E543" s="311" t="s">
        <v>317</v>
      </c>
      <c r="F543" s="313">
        <v>0.519827</v>
      </c>
      <c r="G543" s="313"/>
      <c r="H543" s="313"/>
      <c r="I543" s="313"/>
      <c r="J543" s="313"/>
      <c r="K543" s="313"/>
      <c r="L543" s="313">
        <v>0.519827</v>
      </c>
      <c r="M543" s="313"/>
      <c r="N543" s="313"/>
      <c r="O543" s="313"/>
      <c r="P543" s="313"/>
      <c r="Q543" s="313">
        <v>0.519827</v>
      </c>
      <c r="R543" s="313"/>
      <c r="S543" s="313"/>
      <c r="T543" s="313"/>
      <c r="U543" s="313"/>
      <c r="V543" s="313"/>
    </row>
    <row r="544" s="304" customFormat="1" ht="22.8" customHeight="1" spans="1:22">
      <c r="A544" s="314" t="s">
        <v>568</v>
      </c>
      <c r="B544" s="314" t="s">
        <v>573</v>
      </c>
      <c r="C544" s="314" t="s">
        <v>573</v>
      </c>
      <c r="D544" s="315" t="s">
        <v>575</v>
      </c>
      <c r="E544" s="325" t="s">
        <v>576</v>
      </c>
      <c r="F544" s="317">
        <v>0.519827</v>
      </c>
      <c r="G544" s="318"/>
      <c r="H544" s="318"/>
      <c r="I544" s="318"/>
      <c r="J544" s="318"/>
      <c r="K544" s="318"/>
      <c r="L544" s="317">
        <v>0.519827</v>
      </c>
      <c r="M544" s="318"/>
      <c r="N544" s="318"/>
      <c r="O544" s="318"/>
      <c r="P544" s="318"/>
      <c r="Q544" s="318">
        <v>0.519827</v>
      </c>
      <c r="R544" s="318"/>
      <c r="S544" s="317"/>
      <c r="T544" s="318"/>
      <c r="U544" s="318"/>
      <c r="V544" s="318"/>
    </row>
    <row r="545" s="304" customFormat="1" ht="22.8" customHeight="1" spans="1:22">
      <c r="A545" s="321" t="s">
        <v>577</v>
      </c>
      <c r="B545" s="321"/>
      <c r="C545" s="321"/>
      <c r="D545" s="311" t="s">
        <v>577</v>
      </c>
      <c r="E545" s="311" t="s">
        <v>318</v>
      </c>
      <c r="F545" s="313">
        <v>7.5375</v>
      </c>
      <c r="G545" s="313"/>
      <c r="H545" s="313"/>
      <c r="I545" s="313"/>
      <c r="J545" s="313"/>
      <c r="K545" s="313"/>
      <c r="L545" s="313">
        <v>7.5375</v>
      </c>
      <c r="M545" s="313"/>
      <c r="N545" s="313"/>
      <c r="O545" s="313">
        <v>7.5375</v>
      </c>
      <c r="P545" s="313"/>
      <c r="Q545" s="313"/>
      <c r="R545" s="313"/>
      <c r="S545" s="313"/>
      <c r="T545" s="313"/>
      <c r="U545" s="313"/>
      <c r="V545" s="313"/>
    </row>
    <row r="546" s="304" customFormat="1" ht="22.8" customHeight="1" spans="1:22">
      <c r="A546" s="321" t="s">
        <v>577</v>
      </c>
      <c r="B546" s="321" t="s">
        <v>578</v>
      </c>
      <c r="C546" s="321"/>
      <c r="D546" s="311" t="s">
        <v>579</v>
      </c>
      <c r="E546" s="311" t="s">
        <v>344</v>
      </c>
      <c r="F546" s="313">
        <v>7.5375</v>
      </c>
      <c r="G546" s="313"/>
      <c r="H546" s="313"/>
      <c r="I546" s="313"/>
      <c r="J546" s="313"/>
      <c r="K546" s="313"/>
      <c r="L546" s="313">
        <v>7.5375</v>
      </c>
      <c r="M546" s="313"/>
      <c r="N546" s="313"/>
      <c r="O546" s="313">
        <v>7.5375</v>
      </c>
      <c r="P546" s="313"/>
      <c r="Q546" s="313"/>
      <c r="R546" s="313"/>
      <c r="S546" s="313"/>
      <c r="T546" s="313"/>
      <c r="U546" s="313"/>
      <c r="V546" s="313"/>
    </row>
    <row r="547" s="304" customFormat="1" ht="22.8" customHeight="1" spans="1:22">
      <c r="A547" s="314" t="s">
        <v>577</v>
      </c>
      <c r="B547" s="314" t="s">
        <v>578</v>
      </c>
      <c r="C547" s="314" t="s">
        <v>565</v>
      </c>
      <c r="D547" s="315" t="s">
        <v>580</v>
      </c>
      <c r="E547" s="325" t="s">
        <v>581</v>
      </c>
      <c r="F547" s="317">
        <v>7.5375</v>
      </c>
      <c r="G547" s="318"/>
      <c r="H547" s="318"/>
      <c r="I547" s="318"/>
      <c r="J547" s="318"/>
      <c r="K547" s="318"/>
      <c r="L547" s="317">
        <v>7.5375</v>
      </c>
      <c r="M547" s="318"/>
      <c r="N547" s="318"/>
      <c r="O547" s="318">
        <v>7.5375</v>
      </c>
      <c r="P547" s="318"/>
      <c r="Q547" s="318"/>
      <c r="R547" s="318"/>
      <c r="S547" s="317"/>
      <c r="T547" s="318"/>
      <c r="U547" s="318"/>
      <c r="V547" s="318"/>
    </row>
    <row r="548" s="304" customFormat="1" ht="22.8" customHeight="1" spans="1:22">
      <c r="A548" s="321" t="s">
        <v>582</v>
      </c>
      <c r="B548" s="321"/>
      <c r="C548" s="321"/>
      <c r="D548" s="311" t="s">
        <v>582</v>
      </c>
      <c r="E548" s="311" t="s">
        <v>454</v>
      </c>
      <c r="F548" s="313">
        <v>10.3965</v>
      </c>
      <c r="G548" s="313"/>
      <c r="H548" s="313"/>
      <c r="I548" s="313"/>
      <c r="J548" s="313"/>
      <c r="K548" s="313"/>
      <c r="L548" s="313"/>
      <c r="M548" s="313"/>
      <c r="N548" s="313"/>
      <c r="O548" s="313"/>
      <c r="P548" s="313"/>
      <c r="Q548" s="313"/>
      <c r="R548" s="313">
        <v>10.3965</v>
      </c>
      <c r="S548" s="313"/>
      <c r="T548" s="313"/>
      <c r="U548" s="313"/>
      <c r="V548" s="313"/>
    </row>
    <row r="549" s="304" customFormat="1" ht="22.8" customHeight="1" spans="1:22">
      <c r="A549" s="321" t="s">
        <v>582</v>
      </c>
      <c r="B549" s="321" t="s">
        <v>583</v>
      </c>
      <c r="C549" s="321"/>
      <c r="D549" s="311" t="s">
        <v>584</v>
      </c>
      <c r="E549" s="311" t="s">
        <v>460</v>
      </c>
      <c r="F549" s="313">
        <v>10.3965</v>
      </c>
      <c r="G549" s="313"/>
      <c r="H549" s="313"/>
      <c r="I549" s="313"/>
      <c r="J549" s="313"/>
      <c r="K549" s="313"/>
      <c r="L549" s="313"/>
      <c r="M549" s="313"/>
      <c r="N549" s="313"/>
      <c r="O549" s="313"/>
      <c r="P549" s="313"/>
      <c r="Q549" s="313"/>
      <c r="R549" s="313">
        <v>10.3965</v>
      </c>
      <c r="S549" s="313"/>
      <c r="T549" s="313"/>
      <c r="U549" s="313"/>
      <c r="V549" s="313"/>
    </row>
    <row r="550" s="304" customFormat="1" ht="22.8" customHeight="1" spans="1:22">
      <c r="A550" s="314" t="s">
        <v>582</v>
      </c>
      <c r="B550" s="314" t="s">
        <v>583</v>
      </c>
      <c r="C550" s="314" t="s">
        <v>565</v>
      </c>
      <c r="D550" s="315" t="s">
        <v>585</v>
      </c>
      <c r="E550" s="325" t="s">
        <v>586</v>
      </c>
      <c r="F550" s="317">
        <v>10.3965</v>
      </c>
      <c r="G550" s="318"/>
      <c r="H550" s="318"/>
      <c r="I550" s="318"/>
      <c r="J550" s="318"/>
      <c r="K550" s="318"/>
      <c r="L550" s="317"/>
      <c r="M550" s="318"/>
      <c r="N550" s="318"/>
      <c r="O550" s="318"/>
      <c r="P550" s="318"/>
      <c r="Q550" s="318"/>
      <c r="R550" s="318">
        <v>10.3965</v>
      </c>
      <c r="S550" s="317"/>
      <c r="T550" s="318"/>
      <c r="U550" s="318"/>
      <c r="V550" s="318"/>
    </row>
    <row r="551" s="304" customFormat="1" ht="22.8" customHeight="1" spans="1:22">
      <c r="A551" s="309"/>
      <c r="B551" s="309"/>
      <c r="C551" s="309"/>
      <c r="D551" s="311" t="s">
        <v>562</v>
      </c>
      <c r="E551" s="311" t="s">
        <v>785</v>
      </c>
      <c r="F551" s="310">
        <v>67073.631608</v>
      </c>
      <c r="G551" s="310">
        <v>49080.6602</v>
      </c>
      <c r="H551" s="310">
        <v>29085.492</v>
      </c>
      <c r="I551" s="310">
        <v>3525.0708</v>
      </c>
      <c r="J551" s="310">
        <v>4228.241</v>
      </c>
      <c r="K551" s="310">
        <v>12241.8564</v>
      </c>
      <c r="L551" s="310">
        <v>12103.292008</v>
      </c>
      <c r="M551" s="310">
        <v>7364.1928</v>
      </c>
      <c r="N551" s="310"/>
      <c r="O551" s="310">
        <v>4004.2798</v>
      </c>
      <c r="P551" s="310"/>
      <c r="Q551" s="310">
        <v>734.819408</v>
      </c>
      <c r="R551" s="310">
        <v>5889.6794</v>
      </c>
      <c r="S551" s="310"/>
      <c r="T551" s="310"/>
      <c r="U551" s="310"/>
      <c r="V551" s="310"/>
    </row>
    <row r="552" s="304" customFormat="1" ht="22.8" customHeight="1" spans="1:22">
      <c r="A552" s="309"/>
      <c r="B552" s="309"/>
      <c r="C552" s="309"/>
      <c r="D552" s="312" t="s">
        <v>786</v>
      </c>
      <c r="E552" s="312" t="s">
        <v>787</v>
      </c>
      <c r="F552" s="310">
        <v>334.381084</v>
      </c>
      <c r="G552" s="310">
        <v>243.2026</v>
      </c>
      <c r="H552" s="310">
        <v>133.2204</v>
      </c>
      <c r="I552" s="310">
        <v>32.0964</v>
      </c>
      <c r="J552" s="310">
        <v>45.6014</v>
      </c>
      <c r="K552" s="310">
        <v>32.2844</v>
      </c>
      <c r="L552" s="310">
        <v>61.994184</v>
      </c>
      <c r="M552" s="310">
        <v>38.6884</v>
      </c>
      <c r="N552" s="310"/>
      <c r="O552" s="310">
        <v>21.0368</v>
      </c>
      <c r="P552" s="310"/>
      <c r="Q552" s="310">
        <v>2.268984</v>
      </c>
      <c r="R552" s="310">
        <v>29.1843</v>
      </c>
      <c r="S552" s="310"/>
      <c r="T552" s="310"/>
      <c r="U552" s="310"/>
      <c r="V552" s="310"/>
    </row>
    <row r="553" s="304" customFormat="1" ht="22.8" customHeight="1" spans="1:22">
      <c r="A553" s="321" t="s">
        <v>738</v>
      </c>
      <c r="B553" s="321"/>
      <c r="C553" s="321"/>
      <c r="D553" s="311" t="s">
        <v>738</v>
      </c>
      <c r="E553" s="311" t="s">
        <v>216</v>
      </c>
      <c r="F553" s="313">
        <v>334.381084</v>
      </c>
      <c r="G553" s="313">
        <v>243.2026</v>
      </c>
      <c r="H553" s="313">
        <v>133.2204</v>
      </c>
      <c r="I553" s="313">
        <v>32.0964</v>
      </c>
      <c r="J553" s="313">
        <v>45.6014</v>
      </c>
      <c r="K553" s="313">
        <v>32.2844</v>
      </c>
      <c r="L553" s="313">
        <v>61.994184</v>
      </c>
      <c r="M553" s="313">
        <v>38.6884</v>
      </c>
      <c r="N553" s="313"/>
      <c r="O553" s="313">
        <v>21.0368</v>
      </c>
      <c r="P553" s="313"/>
      <c r="Q553" s="313">
        <v>2.268984</v>
      </c>
      <c r="R553" s="313">
        <v>29.1843</v>
      </c>
      <c r="S553" s="313"/>
      <c r="T553" s="313"/>
      <c r="U553" s="313"/>
      <c r="V553" s="313"/>
    </row>
    <row r="554" s="304" customFormat="1" ht="22.8" customHeight="1" spans="1:22">
      <c r="A554" s="321" t="s">
        <v>738</v>
      </c>
      <c r="B554" s="321" t="s">
        <v>565</v>
      </c>
      <c r="C554" s="321"/>
      <c r="D554" s="311" t="s">
        <v>788</v>
      </c>
      <c r="E554" s="311" t="s">
        <v>217</v>
      </c>
      <c r="F554" s="313">
        <v>334.381084</v>
      </c>
      <c r="G554" s="313">
        <v>243.2026</v>
      </c>
      <c r="H554" s="313">
        <v>133.2204</v>
      </c>
      <c r="I554" s="313">
        <v>32.0964</v>
      </c>
      <c r="J554" s="313">
        <v>45.6014</v>
      </c>
      <c r="K554" s="313">
        <v>32.2844</v>
      </c>
      <c r="L554" s="313">
        <v>61.994184</v>
      </c>
      <c r="M554" s="313">
        <v>38.6884</v>
      </c>
      <c r="N554" s="313"/>
      <c r="O554" s="313">
        <v>21.0368</v>
      </c>
      <c r="P554" s="313"/>
      <c r="Q554" s="313">
        <v>2.268984</v>
      </c>
      <c r="R554" s="313">
        <v>29.1843</v>
      </c>
      <c r="S554" s="313"/>
      <c r="T554" s="313"/>
      <c r="U554" s="313"/>
      <c r="V554" s="313"/>
    </row>
    <row r="555" s="304" customFormat="1" ht="22.8" customHeight="1" spans="1:22">
      <c r="A555" s="314" t="s">
        <v>738</v>
      </c>
      <c r="B555" s="314" t="s">
        <v>565</v>
      </c>
      <c r="C555" s="314" t="s">
        <v>583</v>
      </c>
      <c r="D555" s="315" t="s">
        <v>789</v>
      </c>
      <c r="E555" s="325" t="s">
        <v>790</v>
      </c>
      <c r="F555" s="317">
        <v>334.381084</v>
      </c>
      <c r="G555" s="318">
        <v>243.2026</v>
      </c>
      <c r="H555" s="318">
        <v>133.2204</v>
      </c>
      <c r="I555" s="318">
        <v>32.0964</v>
      </c>
      <c r="J555" s="318">
        <v>45.6014</v>
      </c>
      <c r="K555" s="318">
        <v>32.2844</v>
      </c>
      <c r="L555" s="317">
        <v>61.994184</v>
      </c>
      <c r="M555" s="318">
        <v>38.6884</v>
      </c>
      <c r="N555" s="318"/>
      <c r="O555" s="318">
        <v>21.0368</v>
      </c>
      <c r="P555" s="318"/>
      <c r="Q555" s="318">
        <v>2.268984</v>
      </c>
      <c r="R555" s="318">
        <v>29.1843</v>
      </c>
      <c r="S555" s="317"/>
      <c r="T555" s="318"/>
      <c r="U555" s="318"/>
      <c r="V555" s="318"/>
    </row>
    <row r="556" s="304" customFormat="1" ht="22.8" customHeight="1" spans="1:22">
      <c r="A556" s="309"/>
      <c r="B556" s="309"/>
      <c r="C556" s="309"/>
      <c r="D556" s="312" t="s">
        <v>791</v>
      </c>
      <c r="E556" s="312" t="s">
        <v>792</v>
      </c>
      <c r="F556" s="310">
        <v>3353.939587</v>
      </c>
      <c r="G556" s="310">
        <v>2429.9492</v>
      </c>
      <c r="H556" s="310">
        <v>1436.9496</v>
      </c>
      <c r="I556" s="310">
        <v>147.0288</v>
      </c>
      <c r="J556" s="310">
        <v>215.382</v>
      </c>
      <c r="K556" s="310">
        <v>630.5888</v>
      </c>
      <c r="L556" s="310">
        <v>632.396487</v>
      </c>
      <c r="M556" s="310">
        <v>384.7279</v>
      </c>
      <c r="N556" s="310"/>
      <c r="O556" s="310">
        <v>209.1958</v>
      </c>
      <c r="P556" s="310"/>
      <c r="Q556" s="310">
        <v>38.472787</v>
      </c>
      <c r="R556" s="310">
        <v>291.5939</v>
      </c>
      <c r="S556" s="310"/>
      <c r="T556" s="310"/>
      <c r="U556" s="310"/>
      <c r="V556" s="310"/>
    </row>
    <row r="557" s="304" customFormat="1" ht="22.8" customHeight="1" spans="1:22">
      <c r="A557" s="321" t="s">
        <v>738</v>
      </c>
      <c r="B557" s="321"/>
      <c r="C557" s="321"/>
      <c r="D557" s="311" t="s">
        <v>738</v>
      </c>
      <c r="E557" s="311" t="s">
        <v>216</v>
      </c>
      <c r="F557" s="313">
        <v>3353.939587</v>
      </c>
      <c r="G557" s="313">
        <v>2429.9492</v>
      </c>
      <c r="H557" s="313">
        <v>1436.9496</v>
      </c>
      <c r="I557" s="313">
        <v>147.0288</v>
      </c>
      <c r="J557" s="313">
        <v>215.382</v>
      </c>
      <c r="K557" s="313">
        <v>630.5888</v>
      </c>
      <c r="L557" s="313">
        <v>632.396487</v>
      </c>
      <c r="M557" s="313">
        <v>384.7279</v>
      </c>
      <c r="N557" s="313"/>
      <c r="O557" s="313">
        <v>209.1958</v>
      </c>
      <c r="P557" s="313"/>
      <c r="Q557" s="313">
        <v>38.472787</v>
      </c>
      <c r="R557" s="313">
        <v>291.5939</v>
      </c>
      <c r="S557" s="313"/>
      <c r="T557" s="313"/>
      <c r="U557" s="313"/>
      <c r="V557" s="313"/>
    </row>
    <row r="558" s="304" customFormat="1" ht="22.8" customHeight="1" spans="1:22">
      <c r="A558" s="321" t="s">
        <v>738</v>
      </c>
      <c r="B558" s="321" t="s">
        <v>583</v>
      </c>
      <c r="C558" s="321"/>
      <c r="D558" s="311" t="s">
        <v>793</v>
      </c>
      <c r="E558" s="311" t="s">
        <v>219</v>
      </c>
      <c r="F558" s="313">
        <v>3353.939587</v>
      </c>
      <c r="G558" s="313">
        <v>2429.9492</v>
      </c>
      <c r="H558" s="313">
        <v>1436.9496</v>
      </c>
      <c r="I558" s="313">
        <v>147.0288</v>
      </c>
      <c r="J558" s="313">
        <v>215.382</v>
      </c>
      <c r="K558" s="313">
        <v>630.5888</v>
      </c>
      <c r="L558" s="313">
        <v>632.396487</v>
      </c>
      <c r="M558" s="313">
        <v>384.7279</v>
      </c>
      <c r="N558" s="313"/>
      <c r="O558" s="313">
        <v>209.1958</v>
      </c>
      <c r="P558" s="313"/>
      <c r="Q558" s="313">
        <v>38.472787</v>
      </c>
      <c r="R558" s="313">
        <v>291.5939</v>
      </c>
      <c r="S558" s="313"/>
      <c r="T558" s="313"/>
      <c r="U558" s="313"/>
      <c r="V558" s="313"/>
    </row>
    <row r="559" s="304" customFormat="1" ht="22.8" customHeight="1" spans="1:22">
      <c r="A559" s="314" t="s">
        <v>738</v>
      </c>
      <c r="B559" s="314" t="s">
        <v>583</v>
      </c>
      <c r="C559" s="314" t="s">
        <v>794</v>
      </c>
      <c r="D559" s="315" t="s">
        <v>795</v>
      </c>
      <c r="E559" s="325" t="s">
        <v>796</v>
      </c>
      <c r="F559" s="317">
        <v>3353.939587</v>
      </c>
      <c r="G559" s="318">
        <v>2429.9492</v>
      </c>
      <c r="H559" s="318">
        <v>1436.9496</v>
      </c>
      <c r="I559" s="318">
        <v>147.0288</v>
      </c>
      <c r="J559" s="318">
        <v>215.382</v>
      </c>
      <c r="K559" s="318">
        <v>630.5888</v>
      </c>
      <c r="L559" s="317">
        <v>632.396487</v>
      </c>
      <c r="M559" s="318">
        <v>384.7279</v>
      </c>
      <c r="N559" s="318"/>
      <c r="O559" s="318">
        <v>209.1958</v>
      </c>
      <c r="P559" s="318"/>
      <c r="Q559" s="318">
        <v>38.472787</v>
      </c>
      <c r="R559" s="318">
        <v>291.5939</v>
      </c>
      <c r="S559" s="317"/>
      <c r="T559" s="318"/>
      <c r="U559" s="318"/>
      <c r="V559" s="318"/>
    </row>
    <row r="560" s="304" customFormat="1" ht="22.8" customHeight="1" spans="1:22">
      <c r="A560" s="309"/>
      <c r="B560" s="309"/>
      <c r="C560" s="309"/>
      <c r="D560" s="312" t="s">
        <v>797</v>
      </c>
      <c r="E560" s="312" t="s">
        <v>798</v>
      </c>
      <c r="F560" s="310">
        <v>1534.41231</v>
      </c>
      <c r="G560" s="310">
        <v>1132.0956</v>
      </c>
      <c r="H560" s="310">
        <v>641.7288</v>
      </c>
      <c r="I560" s="310">
        <v>120.9864</v>
      </c>
      <c r="J560" s="310">
        <v>93.336</v>
      </c>
      <c r="K560" s="310">
        <v>276.0444</v>
      </c>
      <c r="L560" s="310">
        <v>266.46521</v>
      </c>
      <c r="M560" s="310">
        <v>162.1081</v>
      </c>
      <c r="N560" s="310"/>
      <c r="O560" s="310">
        <v>88.1463</v>
      </c>
      <c r="P560" s="310"/>
      <c r="Q560" s="310">
        <v>16.21081</v>
      </c>
      <c r="R560" s="310">
        <v>135.8515</v>
      </c>
      <c r="S560" s="310"/>
      <c r="T560" s="310"/>
      <c r="U560" s="310"/>
      <c r="V560" s="310"/>
    </row>
    <row r="561" s="304" customFormat="1" ht="22.8" customHeight="1" spans="1:22">
      <c r="A561" s="321" t="s">
        <v>738</v>
      </c>
      <c r="B561" s="321"/>
      <c r="C561" s="321"/>
      <c r="D561" s="311" t="s">
        <v>738</v>
      </c>
      <c r="E561" s="311" t="s">
        <v>216</v>
      </c>
      <c r="F561" s="313">
        <v>1534.41231</v>
      </c>
      <c r="G561" s="313">
        <v>1132.0956</v>
      </c>
      <c r="H561" s="313">
        <v>641.7288</v>
      </c>
      <c r="I561" s="313">
        <v>120.9864</v>
      </c>
      <c r="J561" s="313">
        <v>93.336</v>
      </c>
      <c r="K561" s="313">
        <v>276.0444</v>
      </c>
      <c r="L561" s="313">
        <v>266.46521</v>
      </c>
      <c r="M561" s="313">
        <v>162.1081</v>
      </c>
      <c r="N561" s="313"/>
      <c r="O561" s="313">
        <v>88.1463</v>
      </c>
      <c r="P561" s="313"/>
      <c r="Q561" s="313">
        <v>16.21081</v>
      </c>
      <c r="R561" s="313">
        <v>135.8515</v>
      </c>
      <c r="S561" s="313"/>
      <c r="T561" s="313"/>
      <c r="U561" s="313"/>
      <c r="V561" s="313"/>
    </row>
    <row r="562" s="304" customFormat="1" ht="22.8" customHeight="1" spans="1:22">
      <c r="A562" s="321" t="s">
        <v>738</v>
      </c>
      <c r="B562" s="321" t="s">
        <v>583</v>
      </c>
      <c r="C562" s="321"/>
      <c r="D562" s="311" t="s">
        <v>793</v>
      </c>
      <c r="E562" s="311" t="s">
        <v>219</v>
      </c>
      <c r="F562" s="313">
        <v>1534.41231</v>
      </c>
      <c r="G562" s="313">
        <v>1132.0956</v>
      </c>
      <c r="H562" s="313">
        <v>641.7288</v>
      </c>
      <c r="I562" s="313">
        <v>120.9864</v>
      </c>
      <c r="J562" s="313">
        <v>93.336</v>
      </c>
      <c r="K562" s="313">
        <v>276.0444</v>
      </c>
      <c r="L562" s="313">
        <v>266.46521</v>
      </c>
      <c r="M562" s="313">
        <v>162.1081</v>
      </c>
      <c r="N562" s="313"/>
      <c r="O562" s="313">
        <v>88.1463</v>
      </c>
      <c r="P562" s="313"/>
      <c r="Q562" s="313">
        <v>16.21081</v>
      </c>
      <c r="R562" s="313">
        <v>135.8515</v>
      </c>
      <c r="S562" s="313"/>
      <c r="T562" s="313"/>
      <c r="U562" s="313"/>
      <c r="V562" s="313"/>
    </row>
    <row r="563" s="304" customFormat="1" ht="22.8" customHeight="1" spans="1:22">
      <c r="A563" s="314" t="s">
        <v>738</v>
      </c>
      <c r="B563" s="314" t="s">
        <v>583</v>
      </c>
      <c r="C563" s="314" t="s">
        <v>583</v>
      </c>
      <c r="D563" s="315" t="s">
        <v>799</v>
      </c>
      <c r="E563" s="325" t="s">
        <v>800</v>
      </c>
      <c r="F563" s="317">
        <v>892.68351</v>
      </c>
      <c r="G563" s="318">
        <v>490.3668</v>
      </c>
      <c r="H563" s="318"/>
      <c r="I563" s="318">
        <v>120.9864</v>
      </c>
      <c r="J563" s="318">
        <v>93.336</v>
      </c>
      <c r="K563" s="318">
        <v>276.0444</v>
      </c>
      <c r="L563" s="317">
        <v>266.46521</v>
      </c>
      <c r="M563" s="318">
        <v>162.1081</v>
      </c>
      <c r="N563" s="318"/>
      <c r="O563" s="318">
        <v>88.1463</v>
      </c>
      <c r="P563" s="318"/>
      <c r="Q563" s="318">
        <v>16.21081</v>
      </c>
      <c r="R563" s="318">
        <v>135.8515</v>
      </c>
      <c r="S563" s="317"/>
      <c r="T563" s="318"/>
      <c r="U563" s="318"/>
      <c r="V563" s="318"/>
    </row>
    <row r="564" s="304" customFormat="1" ht="22.8" customHeight="1" spans="1:22">
      <c r="A564" s="314" t="s">
        <v>738</v>
      </c>
      <c r="B564" s="314" t="s">
        <v>583</v>
      </c>
      <c r="C564" s="314" t="s">
        <v>622</v>
      </c>
      <c r="D564" s="315" t="s">
        <v>801</v>
      </c>
      <c r="E564" s="325" t="s">
        <v>802</v>
      </c>
      <c r="F564" s="317">
        <v>641.7288</v>
      </c>
      <c r="G564" s="318">
        <v>641.7288</v>
      </c>
      <c r="H564" s="318">
        <v>641.7288</v>
      </c>
      <c r="I564" s="318"/>
      <c r="J564" s="318"/>
      <c r="K564" s="318"/>
      <c r="L564" s="317"/>
      <c r="M564" s="318"/>
      <c r="N564" s="318"/>
      <c r="O564" s="318"/>
      <c r="P564" s="318"/>
      <c r="Q564" s="318"/>
      <c r="R564" s="318"/>
      <c r="S564" s="317"/>
      <c r="T564" s="318"/>
      <c r="U564" s="318"/>
      <c r="V564" s="318"/>
    </row>
    <row r="565" s="304" customFormat="1" ht="22.8" customHeight="1" spans="1:22">
      <c r="A565" s="309"/>
      <c r="B565" s="309"/>
      <c r="C565" s="309"/>
      <c r="D565" s="312" t="s">
        <v>803</v>
      </c>
      <c r="E565" s="312" t="s">
        <v>804</v>
      </c>
      <c r="F565" s="310">
        <v>2391.818595</v>
      </c>
      <c r="G565" s="310">
        <v>1767.8132</v>
      </c>
      <c r="H565" s="310">
        <v>1042.4304</v>
      </c>
      <c r="I565" s="310">
        <v>198.1884</v>
      </c>
      <c r="J565" s="310">
        <v>134.2776</v>
      </c>
      <c r="K565" s="310">
        <v>392.9168</v>
      </c>
      <c r="L565" s="310">
        <v>411.867795</v>
      </c>
      <c r="M565" s="310">
        <v>250.566</v>
      </c>
      <c r="N565" s="310"/>
      <c r="O565" s="310">
        <v>136.2452</v>
      </c>
      <c r="P565" s="310"/>
      <c r="Q565" s="310">
        <v>25.056595</v>
      </c>
      <c r="R565" s="310">
        <v>212.1376</v>
      </c>
      <c r="S565" s="310"/>
      <c r="T565" s="310"/>
      <c r="U565" s="310"/>
      <c r="V565" s="310"/>
    </row>
    <row r="566" s="304" customFormat="1" ht="22.8" customHeight="1" spans="1:22">
      <c r="A566" s="321" t="s">
        <v>738</v>
      </c>
      <c r="B566" s="321"/>
      <c r="C566" s="321"/>
      <c r="D566" s="311" t="s">
        <v>738</v>
      </c>
      <c r="E566" s="311" t="s">
        <v>216</v>
      </c>
      <c r="F566" s="313">
        <v>2391.818595</v>
      </c>
      <c r="G566" s="313">
        <v>1767.8132</v>
      </c>
      <c r="H566" s="313">
        <v>1042.4304</v>
      </c>
      <c r="I566" s="313">
        <v>198.1884</v>
      </c>
      <c r="J566" s="313">
        <v>134.2776</v>
      </c>
      <c r="K566" s="313">
        <v>392.9168</v>
      </c>
      <c r="L566" s="313">
        <v>411.867795</v>
      </c>
      <c r="M566" s="313">
        <v>250.566</v>
      </c>
      <c r="N566" s="313"/>
      <c r="O566" s="313">
        <v>136.2452</v>
      </c>
      <c r="P566" s="313"/>
      <c r="Q566" s="313">
        <v>25.056595</v>
      </c>
      <c r="R566" s="313">
        <v>212.1376</v>
      </c>
      <c r="S566" s="313"/>
      <c r="T566" s="313"/>
      <c r="U566" s="313"/>
      <c r="V566" s="313"/>
    </row>
    <row r="567" s="304" customFormat="1" ht="22.8" customHeight="1" spans="1:22">
      <c r="A567" s="321" t="s">
        <v>738</v>
      </c>
      <c r="B567" s="321" t="s">
        <v>583</v>
      </c>
      <c r="C567" s="321"/>
      <c r="D567" s="311" t="s">
        <v>793</v>
      </c>
      <c r="E567" s="311" t="s">
        <v>219</v>
      </c>
      <c r="F567" s="313">
        <v>2391.818595</v>
      </c>
      <c r="G567" s="313">
        <v>1767.8132</v>
      </c>
      <c r="H567" s="313">
        <v>1042.4304</v>
      </c>
      <c r="I567" s="313">
        <v>198.1884</v>
      </c>
      <c r="J567" s="313">
        <v>134.2776</v>
      </c>
      <c r="K567" s="313">
        <v>392.9168</v>
      </c>
      <c r="L567" s="313">
        <v>411.867795</v>
      </c>
      <c r="M567" s="313">
        <v>250.566</v>
      </c>
      <c r="N567" s="313"/>
      <c r="O567" s="313">
        <v>136.2452</v>
      </c>
      <c r="P567" s="313"/>
      <c r="Q567" s="313">
        <v>25.056595</v>
      </c>
      <c r="R567" s="313">
        <v>212.1376</v>
      </c>
      <c r="S567" s="313"/>
      <c r="T567" s="313"/>
      <c r="U567" s="313"/>
      <c r="V567" s="313"/>
    </row>
    <row r="568" s="304" customFormat="1" ht="22.8" customHeight="1" spans="1:22">
      <c r="A568" s="314" t="s">
        <v>738</v>
      </c>
      <c r="B568" s="314" t="s">
        <v>583</v>
      </c>
      <c r="C568" s="314" t="s">
        <v>583</v>
      </c>
      <c r="D568" s="315" t="s">
        <v>799</v>
      </c>
      <c r="E568" s="325" t="s">
        <v>800</v>
      </c>
      <c r="F568" s="317">
        <v>212.1376</v>
      </c>
      <c r="G568" s="318"/>
      <c r="H568" s="318"/>
      <c r="I568" s="318"/>
      <c r="J568" s="318"/>
      <c r="K568" s="318"/>
      <c r="L568" s="317"/>
      <c r="M568" s="318"/>
      <c r="N568" s="318"/>
      <c r="O568" s="318"/>
      <c r="P568" s="318"/>
      <c r="Q568" s="318"/>
      <c r="R568" s="318">
        <v>212.1376</v>
      </c>
      <c r="S568" s="317"/>
      <c r="T568" s="318"/>
      <c r="U568" s="318"/>
      <c r="V568" s="318"/>
    </row>
    <row r="569" s="304" customFormat="1" ht="22.8" customHeight="1" spans="1:22">
      <c r="A569" s="314" t="s">
        <v>738</v>
      </c>
      <c r="B569" s="314" t="s">
        <v>583</v>
      </c>
      <c r="C569" s="314" t="s">
        <v>622</v>
      </c>
      <c r="D569" s="315" t="s">
        <v>801</v>
      </c>
      <c r="E569" s="325" t="s">
        <v>802</v>
      </c>
      <c r="F569" s="317">
        <v>2179.680995</v>
      </c>
      <c r="G569" s="318">
        <v>1767.8132</v>
      </c>
      <c r="H569" s="318">
        <v>1042.4304</v>
      </c>
      <c r="I569" s="318">
        <v>198.1884</v>
      </c>
      <c r="J569" s="318">
        <v>134.2776</v>
      </c>
      <c r="K569" s="318">
        <v>392.9168</v>
      </c>
      <c r="L569" s="317">
        <v>411.867795</v>
      </c>
      <c r="M569" s="318">
        <v>250.566</v>
      </c>
      <c r="N569" s="318"/>
      <c r="O569" s="318">
        <v>136.2452</v>
      </c>
      <c r="P569" s="318"/>
      <c r="Q569" s="318">
        <v>25.056595</v>
      </c>
      <c r="R569" s="318"/>
      <c r="S569" s="317"/>
      <c r="T569" s="318"/>
      <c r="U569" s="318"/>
      <c r="V569" s="318"/>
    </row>
    <row r="570" s="304" customFormat="1" ht="22.8" customHeight="1" spans="1:22">
      <c r="A570" s="309"/>
      <c r="B570" s="309"/>
      <c r="C570" s="309"/>
      <c r="D570" s="312" t="s">
        <v>805</v>
      </c>
      <c r="E570" s="312" t="s">
        <v>806</v>
      </c>
      <c r="F570" s="310">
        <v>1351.742734</v>
      </c>
      <c r="G570" s="310">
        <v>996.2764</v>
      </c>
      <c r="H570" s="310">
        <v>560.6076</v>
      </c>
      <c r="I570" s="310">
        <v>105.6924</v>
      </c>
      <c r="J570" s="310">
        <v>82.9332</v>
      </c>
      <c r="K570" s="310">
        <v>247.0432</v>
      </c>
      <c r="L570" s="310">
        <v>235.913134</v>
      </c>
      <c r="M570" s="310">
        <v>143.5213</v>
      </c>
      <c r="N570" s="310"/>
      <c r="O570" s="310">
        <v>78.0397</v>
      </c>
      <c r="P570" s="310"/>
      <c r="Q570" s="310">
        <v>14.352134</v>
      </c>
      <c r="R570" s="310">
        <v>119.5532</v>
      </c>
      <c r="S570" s="310"/>
      <c r="T570" s="310"/>
      <c r="U570" s="310"/>
      <c r="V570" s="310"/>
    </row>
    <row r="571" s="304" customFormat="1" ht="22.8" customHeight="1" spans="1:22">
      <c r="A571" s="321" t="s">
        <v>738</v>
      </c>
      <c r="B571" s="321"/>
      <c r="C571" s="321"/>
      <c r="D571" s="311" t="s">
        <v>738</v>
      </c>
      <c r="E571" s="311" t="s">
        <v>216</v>
      </c>
      <c r="F571" s="313">
        <v>1351.742734</v>
      </c>
      <c r="G571" s="313">
        <v>996.2764</v>
      </c>
      <c r="H571" s="313">
        <v>560.6076</v>
      </c>
      <c r="I571" s="313">
        <v>105.6924</v>
      </c>
      <c r="J571" s="313">
        <v>82.9332</v>
      </c>
      <c r="K571" s="313">
        <v>247.0432</v>
      </c>
      <c r="L571" s="313">
        <v>235.913134</v>
      </c>
      <c r="M571" s="313">
        <v>143.5213</v>
      </c>
      <c r="N571" s="313"/>
      <c r="O571" s="313">
        <v>78.0397</v>
      </c>
      <c r="P571" s="313"/>
      <c r="Q571" s="313">
        <v>14.352134</v>
      </c>
      <c r="R571" s="313">
        <v>119.5532</v>
      </c>
      <c r="S571" s="313"/>
      <c r="T571" s="313"/>
      <c r="U571" s="313"/>
      <c r="V571" s="313"/>
    </row>
    <row r="572" s="304" customFormat="1" ht="22.8" customHeight="1" spans="1:22">
      <c r="A572" s="321" t="s">
        <v>738</v>
      </c>
      <c r="B572" s="321" t="s">
        <v>583</v>
      </c>
      <c r="C572" s="321"/>
      <c r="D572" s="311" t="s">
        <v>793</v>
      </c>
      <c r="E572" s="311" t="s">
        <v>219</v>
      </c>
      <c r="F572" s="313">
        <v>1351.742734</v>
      </c>
      <c r="G572" s="313">
        <v>996.2764</v>
      </c>
      <c r="H572" s="313">
        <v>560.6076</v>
      </c>
      <c r="I572" s="313">
        <v>105.6924</v>
      </c>
      <c r="J572" s="313">
        <v>82.9332</v>
      </c>
      <c r="K572" s="313">
        <v>247.0432</v>
      </c>
      <c r="L572" s="313">
        <v>235.913134</v>
      </c>
      <c r="M572" s="313">
        <v>143.5213</v>
      </c>
      <c r="N572" s="313"/>
      <c r="O572" s="313">
        <v>78.0397</v>
      </c>
      <c r="P572" s="313"/>
      <c r="Q572" s="313">
        <v>14.352134</v>
      </c>
      <c r="R572" s="313">
        <v>119.5532</v>
      </c>
      <c r="S572" s="313"/>
      <c r="T572" s="313"/>
      <c r="U572" s="313"/>
      <c r="V572" s="313"/>
    </row>
    <row r="573" s="304" customFormat="1" ht="22.8" customHeight="1" spans="1:22">
      <c r="A573" s="314" t="s">
        <v>738</v>
      </c>
      <c r="B573" s="314" t="s">
        <v>583</v>
      </c>
      <c r="C573" s="314" t="s">
        <v>583</v>
      </c>
      <c r="D573" s="315" t="s">
        <v>799</v>
      </c>
      <c r="E573" s="325" t="s">
        <v>800</v>
      </c>
      <c r="F573" s="317">
        <v>920.967434</v>
      </c>
      <c r="G573" s="318">
        <v>643.5408</v>
      </c>
      <c r="H573" s="318">
        <v>560.6076</v>
      </c>
      <c r="I573" s="318"/>
      <c r="J573" s="318">
        <v>82.9332</v>
      </c>
      <c r="K573" s="318"/>
      <c r="L573" s="317">
        <v>157.873434</v>
      </c>
      <c r="M573" s="318">
        <v>143.5213</v>
      </c>
      <c r="N573" s="318"/>
      <c r="O573" s="318"/>
      <c r="P573" s="318"/>
      <c r="Q573" s="318">
        <v>14.352134</v>
      </c>
      <c r="R573" s="318">
        <v>119.5532</v>
      </c>
      <c r="S573" s="317"/>
      <c r="T573" s="318"/>
      <c r="U573" s="318"/>
      <c r="V573" s="318"/>
    </row>
    <row r="574" s="304" customFormat="1" ht="22.8" customHeight="1" spans="1:22">
      <c r="A574" s="314" t="s">
        <v>738</v>
      </c>
      <c r="B574" s="314" t="s">
        <v>583</v>
      </c>
      <c r="C574" s="314" t="s">
        <v>622</v>
      </c>
      <c r="D574" s="315" t="s">
        <v>801</v>
      </c>
      <c r="E574" s="325" t="s">
        <v>802</v>
      </c>
      <c r="F574" s="317">
        <v>430.7753</v>
      </c>
      <c r="G574" s="318">
        <v>352.7356</v>
      </c>
      <c r="H574" s="318"/>
      <c r="I574" s="318">
        <v>105.6924</v>
      </c>
      <c r="J574" s="318"/>
      <c r="K574" s="318">
        <v>247.0432</v>
      </c>
      <c r="L574" s="317">
        <v>78.0397</v>
      </c>
      <c r="M574" s="318"/>
      <c r="N574" s="318"/>
      <c r="O574" s="318">
        <v>78.0397</v>
      </c>
      <c r="P574" s="318"/>
      <c r="Q574" s="318"/>
      <c r="R574" s="318"/>
      <c r="S574" s="317"/>
      <c r="T574" s="318"/>
      <c r="U574" s="318"/>
      <c r="V574" s="318"/>
    </row>
    <row r="575" s="304" customFormat="1" ht="22.8" customHeight="1" spans="1:22">
      <c r="A575" s="309"/>
      <c r="B575" s="309"/>
      <c r="C575" s="309"/>
      <c r="D575" s="312" t="s">
        <v>807</v>
      </c>
      <c r="E575" s="312" t="s">
        <v>808</v>
      </c>
      <c r="F575" s="310">
        <v>1893.061146</v>
      </c>
      <c r="G575" s="310">
        <v>1396.2624</v>
      </c>
      <c r="H575" s="310">
        <v>791.9076</v>
      </c>
      <c r="I575" s="310">
        <v>149.688</v>
      </c>
      <c r="J575" s="310">
        <v>114.9036</v>
      </c>
      <c r="K575" s="310">
        <v>339.7632</v>
      </c>
      <c r="L575" s="310">
        <v>329.247246</v>
      </c>
      <c r="M575" s="310">
        <v>200.3025</v>
      </c>
      <c r="N575" s="310"/>
      <c r="O575" s="310">
        <v>108.9145</v>
      </c>
      <c r="P575" s="310"/>
      <c r="Q575" s="310">
        <v>20.030246</v>
      </c>
      <c r="R575" s="310">
        <v>167.5515</v>
      </c>
      <c r="S575" s="310"/>
      <c r="T575" s="310"/>
      <c r="U575" s="310"/>
      <c r="V575" s="310"/>
    </row>
    <row r="576" s="304" customFormat="1" ht="22.8" customHeight="1" spans="1:22">
      <c r="A576" s="321" t="s">
        <v>738</v>
      </c>
      <c r="B576" s="321"/>
      <c r="C576" s="321"/>
      <c r="D576" s="311" t="s">
        <v>738</v>
      </c>
      <c r="E576" s="311" t="s">
        <v>216</v>
      </c>
      <c r="F576" s="313">
        <v>1893.061146</v>
      </c>
      <c r="G576" s="313">
        <v>1396.2624</v>
      </c>
      <c r="H576" s="313">
        <v>791.9076</v>
      </c>
      <c r="I576" s="313">
        <v>149.688</v>
      </c>
      <c r="J576" s="313">
        <v>114.9036</v>
      </c>
      <c r="K576" s="313">
        <v>339.7632</v>
      </c>
      <c r="L576" s="313">
        <v>329.247246</v>
      </c>
      <c r="M576" s="313">
        <v>200.3025</v>
      </c>
      <c r="N576" s="313"/>
      <c r="O576" s="313">
        <v>108.9145</v>
      </c>
      <c r="P576" s="313"/>
      <c r="Q576" s="313">
        <v>20.030246</v>
      </c>
      <c r="R576" s="313">
        <v>167.5515</v>
      </c>
      <c r="S576" s="313"/>
      <c r="T576" s="313"/>
      <c r="U576" s="313"/>
      <c r="V576" s="313"/>
    </row>
    <row r="577" s="304" customFormat="1" ht="22.8" customHeight="1" spans="1:22">
      <c r="A577" s="321" t="s">
        <v>738</v>
      </c>
      <c r="B577" s="321" t="s">
        <v>583</v>
      </c>
      <c r="C577" s="321"/>
      <c r="D577" s="311" t="s">
        <v>793</v>
      </c>
      <c r="E577" s="311" t="s">
        <v>219</v>
      </c>
      <c r="F577" s="313">
        <v>1893.061146</v>
      </c>
      <c r="G577" s="313">
        <v>1396.2624</v>
      </c>
      <c r="H577" s="313">
        <v>791.9076</v>
      </c>
      <c r="I577" s="313">
        <v>149.688</v>
      </c>
      <c r="J577" s="313">
        <v>114.9036</v>
      </c>
      <c r="K577" s="313">
        <v>339.7632</v>
      </c>
      <c r="L577" s="313">
        <v>329.247246</v>
      </c>
      <c r="M577" s="313">
        <v>200.3025</v>
      </c>
      <c r="N577" s="313"/>
      <c r="O577" s="313">
        <v>108.9145</v>
      </c>
      <c r="P577" s="313"/>
      <c r="Q577" s="313">
        <v>20.030246</v>
      </c>
      <c r="R577" s="313">
        <v>167.5515</v>
      </c>
      <c r="S577" s="313"/>
      <c r="T577" s="313"/>
      <c r="U577" s="313"/>
      <c r="V577" s="313"/>
    </row>
    <row r="578" s="304" customFormat="1" ht="22.8" customHeight="1" spans="1:22">
      <c r="A578" s="314" t="s">
        <v>738</v>
      </c>
      <c r="B578" s="314" t="s">
        <v>583</v>
      </c>
      <c r="C578" s="314" t="s">
        <v>583</v>
      </c>
      <c r="D578" s="315" t="s">
        <v>799</v>
      </c>
      <c r="E578" s="325" t="s">
        <v>800</v>
      </c>
      <c r="F578" s="317">
        <v>1161.928346</v>
      </c>
      <c r="G578" s="318">
        <v>941.5956</v>
      </c>
      <c r="H578" s="318">
        <v>791.9076</v>
      </c>
      <c r="I578" s="318">
        <v>149.688</v>
      </c>
      <c r="J578" s="318"/>
      <c r="K578" s="318"/>
      <c r="L578" s="317">
        <v>220.332746</v>
      </c>
      <c r="M578" s="318">
        <v>200.3025</v>
      </c>
      <c r="N578" s="318"/>
      <c r="O578" s="318"/>
      <c r="P578" s="318"/>
      <c r="Q578" s="318">
        <v>20.030246</v>
      </c>
      <c r="R578" s="318"/>
      <c r="S578" s="317"/>
      <c r="T578" s="318"/>
      <c r="U578" s="318"/>
      <c r="V578" s="318"/>
    </row>
    <row r="579" s="304" customFormat="1" ht="22.8" customHeight="1" spans="1:22">
      <c r="A579" s="314" t="s">
        <v>738</v>
      </c>
      <c r="B579" s="314" t="s">
        <v>583</v>
      </c>
      <c r="C579" s="314" t="s">
        <v>622</v>
      </c>
      <c r="D579" s="315" t="s">
        <v>801</v>
      </c>
      <c r="E579" s="325" t="s">
        <v>802</v>
      </c>
      <c r="F579" s="317">
        <v>731.1328</v>
      </c>
      <c r="G579" s="318">
        <v>454.6668</v>
      </c>
      <c r="H579" s="318"/>
      <c r="I579" s="318"/>
      <c r="J579" s="318">
        <v>114.9036</v>
      </c>
      <c r="K579" s="318">
        <v>339.7632</v>
      </c>
      <c r="L579" s="317">
        <v>108.9145</v>
      </c>
      <c r="M579" s="318"/>
      <c r="N579" s="318"/>
      <c r="O579" s="318">
        <v>108.9145</v>
      </c>
      <c r="P579" s="318"/>
      <c r="Q579" s="318"/>
      <c r="R579" s="318">
        <v>167.5515</v>
      </c>
      <c r="S579" s="317"/>
      <c r="T579" s="318"/>
      <c r="U579" s="318"/>
      <c r="V579" s="318"/>
    </row>
    <row r="580" s="304" customFormat="1" ht="22.8" customHeight="1" spans="1:22">
      <c r="A580" s="309"/>
      <c r="B580" s="309"/>
      <c r="C580" s="309"/>
      <c r="D580" s="312" t="s">
        <v>809</v>
      </c>
      <c r="E580" s="312" t="s">
        <v>810</v>
      </c>
      <c r="F580" s="310">
        <v>1169.647055</v>
      </c>
      <c r="G580" s="310">
        <v>863.3632</v>
      </c>
      <c r="H580" s="310">
        <v>488.4168</v>
      </c>
      <c r="I580" s="310">
        <v>98.2608</v>
      </c>
      <c r="J580" s="310">
        <v>69.8412</v>
      </c>
      <c r="K580" s="310">
        <v>206.8444</v>
      </c>
      <c r="L580" s="310">
        <v>202.680255</v>
      </c>
      <c r="M580" s="310">
        <v>123.3036</v>
      </c>
      <c r="N580" s="310"/>
      <c r="O580" s="310">
        <v>67.0463</v>
      </c>
      <c r="P580" s="310"/>
      <c r="Q580" s="310">
        <v>12.330355</v>
      </c>
      <c r="R580" s="310">
        <v>103.6036</v>
      </c>
      <c r="S580" s="310"/>
      <c r="T580" s="310"/>
      <c r="U580" s="310"/>
      <c r="V580" s="310"/>
    </row>
    <row r="581" s="304" customFormat="1" ht="22.8" customHeight="1" spans="1:22">
      <c r="A581" s="321" t="s">
        <v>738</v>
      </c>
      <c r="B581" s="321"/>
      <c r="C581" s="321"/>
      <c r="D581" s="311" t="s">
        <v>738</v>
      </c>
      <c r="E581" s="311" t="s">
        <v>216</v>
      </c>
      <c r="F581" s="313">
        <v>1169.647055</v>
      </c>
      <c r="G581" s="313">
        <v>863.3632</v>
      </c>
      <c r="H581" s="313">
        <v>488.4168</v>
      </c>
      <c r="I581" s="313">
        <v>98.2608</v>
      </c>
      <c r="J581" s="313">
        <v>69.8412</v>
      </c>
      <c r="K581" s="313">
        <v>206.8444</v>
      </c>
      <c r="L581" s="313">
        <v>202.680255</v>
      </c>
      <c r="M581" s="313">
        <v>123.3036</v>
      </c>
      <c r="N581" s="313"/>
      <c r="O581" s="313">
        <v>67.0463</v>
      </c>
      <c r="P581" s="313"/>
      <c r="Q581" s="313">
        <v>12.330355</v>
      </c>
      <c r="R581" s="313">
        <v>103.6036</v>
      </c>
      <c r="S581" s="313"/>
      <c r="T581" s="313"/>
      <c r="U581" s="313"/>
      <c r="V581" s="313"/>
    </row>
    <row r="582" s="304" customFormat="1" ht="22.8" customHeight="1" spans="1:22">
      <c r="A582" s="321" t="s">
        <v>738</v>
      </c>
      <c r="B582" s="321" t="s">
        <v>583</v>
      </c>
      <c r="C582" s="321"/>
      <c r="D582" s="311" t="s">
        <v>793</v>
      </c>
      <c r="E582" s="311" t="s">
        <v>219</v>
      </c>
      <c r="F582" s="313">
        <v>1169.647055</v>
      </c>
      <c r="G582" s="313">
        <v>863.3632</v>
      </c>
      <c r="H582" s="313">
        <v>488.4168</v>
      </c>
      <c r="I582" s="313">
        <v>98.2608</v>
      </c>
      <c r="J582" s="313">
        <v>69.8412</v>
      </c>
      <c r="K582" s="313">
        <v>206.8444</v>
      </c>
      <c r="L582" s="313">
        <v>202.680255</v>
      </c>
      <c r="M582" s="313">
        <v>123.3036</v>
      </c>
      <c r="N582" s="313"/>
      <c r="O582" s="313">
        <v>67.0463</v>
      </c>
      <c r="P582" s="313"/>
      <c r="Q582" s="313">
        <v>12.330355</v>
      </c>
      <c r="R582" s="313">
        <v>103.6036</v>
      </c>
      <c r="S582" s="313"/>
      <c r="T582" s="313"/>
      <c r="U582" s="313"/>
      <c r="V582" s="313"/>
    </row>
    <row r="583" s="304" customFormat="1" ht="22.8" customHeight="1" spans="1:22">
      <c r="A583" s="314" t="s">
        <v>738</v>
      </c>
      <c r="B583" s="314" t="s">
        <v>583</v>
      </c>
      <c r="C583" s="314" t="s">
        <v>583</v>
      </c>
      <c r="D583" s="315" t="s">
        <v>799</v>
      </c>
      <c r="E583" s="325" t="s">
        <v>800</v>
      </c>
      <c r="F583" s="317">
        <v>1099.805855</v>
      </c>
      <c r="G583" s="318">
        <v>793.522</v>
      </c>
      <c r="H583" s="318">
        <v>488.4168</v>
      </c>
      <c r="I583" s="318">
        <v>98.2608</v>
      </c>
      <c r="J583" s="318"/>
      <c r="K583" s="318">
        <v>206.8444</v>
      </c>
      <c r="L583" s="317">
        <v>202.680255</v>
      </c>
      <c r="M583" s="318">
        <v>123.3036</v>
      </c>
      <c r="N583" s="318"/>
      <c r="O583" s="318">
        <v>67.0463</v>
      </c>
      <c r="P583" s="318"/>
      <c r="Q583" s="318">
        <v>12.330355</v>
      </c>
      <c r="R583" s="318">
        <v>103.6036</v>
      </c>
      <c r="S583" s="317"/>
      <c r="T583" s="318"/>
      <c r="U583" s="318"/>
      <c r="V583" s="318"/>
    </row>
    <row r="584" s="304" customFormat="1" ht="22.8" customHeight="1" spans="1:22">
      <c r="A584" s="314" t="s">
        <v>738</v>
      </c>
      <c r="B584" s="314" t="s">
        <v>583</v>
      </c>
      <c r="C584" s="314" t="s">
        <v>622</v>
      </c>
      <c r="D584" s="315" t="s">
        <v>801</v>
      </c>
      <c r="E584" s="325" t="s">
        <v>802</v>
      </c>
      <c r="F584" s="317">
        <v>69.8412</v>
      </c>
      <c r="G584" s="318">
        <v>69.8412</v>
      </c>
      <c r="H584" s="318"/>
      <c r="I584" s="318"/>
      <c r="J584" s="318">
        <v>69.8412</v>
      </c>
      <c r="K584" s="318"/>
      <c r="L584" s="317"/>
      <c r="M584" s="318"/>
      <c r="N584" s="318"/>
      <c r="O584" s="318"/>
      <c r="P584" s="318"/>
      <c r="Q584" s="318"/>
      <c r="R584" s="318"/>
      <c r="S584" s="317"/>
      <c r="T584" s="318"/>
      <c r="U584" s="318"/>
      <c r="V584" s="318"/>
    </row>
    <row r="585" s="304" customFormat="1" ht="22.8" customHeight="1" spans="1:22">
      <c r="A585" s="309"/>
      <c r="B585" s="309"/>
      <c r="C585" s="309"/>
      <c r="D585" s="312" t="s">
        <v>811</v>
      </c>
      <c r="E585" s="312" t="s">
        <v>812</v>
      </c>
      <c r="F585" s="310">
        <v>1442.497975</v>
      </c>
      <c r="G585" s="310">
        <v>1062.8172</v>
      </c>
      <c r="H585" s="310">
        <v>608.2836</v>
      </c>
      <c r="I585" s="310">
        <v>110.3484</v>
      </c>
      <c r="J585" s="310">
        <v>87.0252</v>
      </c>
      <c r="K585" s="310">
        <v>257.16</v>
      </c>
      <c r="L585" s="310">
        <v>252.142675</v>
      </c>
      <c r="M585" s="310">
        <v>153.3948</v>
      </c>
      <c r="N585" s="310"/>
      <c r="O585" s="310">
        <v>83.4084</v>
      </c>
      <c r="P585" s="310"/>
      <c r="Q585" s="310">
        <v>15.339475</v>
      </c>
      <c r="R585" s="310">
        <v>127.5381</v>
      </c>
      <c r="S585" s="310"/>
      <c r="T585" s="310"/>
      <c r="U585" s="310"/>
      <c r="V585" s="310"/>
    </row>
    <row r="586" s="304" customFormat="1" ht="22.8" customHeight="1" spans="1:22">
      <c r="A586" s="321" t="s">
        <v>738</v>
      </c>
      <c r="B586" s="321"/>
      <c r="C586" s="321"/>
      <c r="D586" s="311" t="s">
        <v>738</v>
      </c>
      <c r="E586" s="311" t="s">
        <v>216</v>
      </c>
      <c r="F586" s="313">
        <v>1442.497975</v>
      </c>
      <c r="G586" s="313">
        <v>1062.8172</v>
      </c>
      <c r="H586" s="313">
        <v>608.2836</v>
      </c>
      <c r="I586" s="313">
        <v>110.3484</v>
      </c>
      <c r="J586" s="313">
        <v>87.0252</v>
      </c>
      <c r="K586" s="313">
        <v>257.16</v>
      </c>
      <c r="L586" s="313">
        <v>252.142675</v>
      </c>
      <c r="M586" s="313">
        <v>153.3948</v>
      </c>
      <c r="N586" s="313"/>
      <c r="O586" s="313">
        <v>83.4084</v>
      </c>
      <c r="P586" s="313"/>
      <c r="Q586" s="313">
        <v>15.339475</v>
      </c>
      <c r="R586" s="313">
        <v>127.5381</v>
      </c>
      <c r="S586" s="313"/>
      <c r="T586" s="313"/>
      <c r="U586" s="313"/>
      <c r="V586" s="313"/>
    </row>
    <row r="587" s="304" customFormat="1" ht="22.8" customHeight="1" spans="1:22">
      <c r="A587" s="321" t="s">
        <v>738</v>
      </c>
      <c r="B587" s="321" t="s">
        <v>583</v>
      </c>
      <c r="C587" s="321"/>
      <c r="D587" s="311" t="s">
        <v>793</v>
      </c>
      <c r="E587" s="311" t="s">
        <v>219</v>
      </c>
      <c r="F587" s="313">
        <v>1442.497975</v>
      </c>
      <c r="G587" s="313">
        <v>1062.8172</v>
      </c>
      <c r="H587" s="313">
        <v>608.2836</v>
      </c>
      <c r="I587" s="313">
        <v>110.3484</v>
      </c>
      <c r="J587" s="313">
        <v>87.0252</v>
      </c>
      <c r="K587" s="313">
        <v>257.16</v>
      </c>
      <c r="L587" s="313">
        <v>252.142675</v>
      </c>
      <c r="M587" s="313">
        <v>153.3948</v>
      </c>
      <c r="N587" s="313"/>
      <c r="O587" s="313">
        <v>83.4084</v>
      </c>
      <c r="P587" s="313"/>
      <c r="Q587" s="313">
        <v>15.339475</v>
      </c>
      <c r="R587" s="313">
        <v>127.5381</v>
      </c>
      <c r="S587" s="313"/>
      <c r="T587" s="313"/>
      <c r="U587" s="313"/>
      <c r="V587" s="313"/>
    </row>
    <row r="588" s="304" customFormat="1" ht="22.8" customHeight="1" spans="1:22">
      <c r="A588" s="314" t="s">
        <v>738</v>
      </c>
      <c r="B588" s="314" t="s">
        <v>583</v>
      </c>
      <c r="C588" s="314" t="s">
        <v>583</v>
      </c>
      <c r="D588" s="315" t="s">
        <v>799</v>
      </c>
      <c r="E588" s="325" t="s">
        <v>800</v>
      </c>
      <c r="F588" s="317">
        <v>1442.497975</v>
      </c>
      <c r="G588" s="318">
        <v>1062.8172</v>
      </c>
      <c r="H588" s="318">
        <v>608.2836</v>
      </c>
      <c r="I588" s="318">
        <v>110.3484</v>
      </c>
      <c r="J588" s="318">
        <v>87.0252</v>
      </c>
      <c r="K588" s="318">
        <v>257.16</v>
      </c>
      <c r="L588" s="317">
        <v>252.142675</v>
      </c>
      <c r="M588" s="318">
        <v>153.3948</v>
      </c>
      <c r="N588" s="318"/>
      <c r="O588" s="318">
        <v>83.4084</v>
      </c>
      <c r="P588" s="318"/>
      <c r="Q588" s="318">
        <v>15.339475</v>
      </c>
      <c r="R588" s="318">
        <v>127.5381</v>
      </c>
      <c r="S588" s="317"/>
      <c r="T588" s="318"/>
      <c r="U588" s="318"/>
      <c r="V588" s="318"/>
    </row>
    <row r="589" s="304" customFormat="1" ht="22.8" customHeight="1" spans="1:22">
      <c r="A589" s="309"/>
      <c r="B589" s="309"/>
      <c r="C589" s="309"/>
      <c r="D589" s="312" t="s">
        <v>813</v>
      </c>
      <c r="E589" s="312" t="s">
        <v>814</v>
      </c>
      <c r="F589" s="310">
        <v>1079.789276</v>
      </c>
      <c r="G589" s="310">
        <v>795.546</v>
      </c>
      <c r="H589" s="310">
        <v>464.022</v>
      </c>
      <c r="I589" s="310">
        <v>76.7232</v>
      </c>
      <c r="J589" s="310">
        <v>64.446</v>
      </c>
      <c r="K589" s="310">
        <v>190.3548</v>
      </c>
      <c r="L589" s="310">
        <v>188.777776</v>
      </c>
      <c r="M589" s="310">
        <v>114.8458</v>
      </c>
      <c r="N589" s="310"/>
      <c r="O589" s="310">
        <v>62.4474</v>
      </c>
      <c r="P589" s="310"/>
      <c r="Q589" s="310">
        <v>11.484576</v>
      </c>
      <c r="R589" s="310">
        <v>95.4655</v>
      </c>
      <c r="S589" s="310"/>
      <c r="T589" s="310"/>
      <c r="U589" s="310"/>
      <c r="V589" s="310"/>
    </row>
    <row r="590" s="304" customFormat="1" ht="22.8" customHeight="1" spans="1:22">
      <c r="A590" s="321" t="s">
        <v>738</v>
      </c>
      <c r="B590" s="321"/>
      <c r="C590" s="321"/>
      <c r="D590" s="311" t="s">
        <v>738</v>
      </c>
      <c r="E590" s="311" t="s">
        <v>216</v>
      </c>
      <c r="F590" s="313">
        <v>1079.789276</v>
      </c>
      <c r="G590" s="313">
        <v>795.546</v>
      </c>
      <c r="H590" s="313">
        <v>464.022</v>
      </c>
      <c r="I590" s="313">
        <v>76.7232</v>
      </c>
      <c r="J590" s="313">
        <v>64.446</v>
      </c>
      <c r="K590" s="313">
        <v>190.3548</v>
      </c>
      <c r="L590" s="313">
        <v>188.777776</v>
      </c>
      <c r="M590" s="313">
        <v>114.8458</v>
      </c>
      <c r="N590" s="313"/>
      <c r="O590" s="313">
        <v>62.4474</v>
      </c>
      <c r="P590" s="313"/>
      <c r="Q590" s="313">
        <v>11.484576</v>
      </c>
      <c r="R590" s="313">
        <v>95.4655</v>
      </c>
      <c r="S590" s="313"/>
      <c r="T590" s="313"/>
      <c r="U590" s="313"/>
      <c r="V590" s="313"/>
    </row>
    <row r="591" s="304" customFormat="1" ht="22.8" customHeight="1" spans="1:22">
      <c r="A591" s="321" t="s">
        <v>738</v>
      </c>
      <c r="B591" s="321" t="s">
        <v>583</v>
      </c>
      <c r="C591" s="321"/>
      <c r="D591" s="311" t="s">
        <v>793</v>
      </c>
      <c r="E591" s="311" t="s">
        <v>219</v>
      </c>
      <c r="F591" s="313">
        <v>1079.789276</v>
      </c>
      <c r="G591" s="313">
        <v>795.546</v>
      </c>
      <c r="H591" s="313">
        <v>464.022</v>
      </c>
      <c r="I591" s="313">
        <v>76.7232</v>
      </c>
      <c r="J591" s="313">
        <v>64.446</v>
      </c>
      <c r="K591" s="313">
        <v>190.3548</v>
      </c>
      <c r="L591" s="313">
        <v>188.777776</v>
      </c>
      <c r="M591" s="313">
        <v>114.8458</v>
      </c>
      <c r="N591" s="313"/>
      <c r="O591" s="313">
        <v>62.4474</v>
      </c>
      <c r="P591" s="313"/>
      <c r="Q591" s="313">
        <v>11.484576</v>
      </c>
      <c r="R591" s="313">
        <v>95.4655</v>
      </c>
      <c r="S591" s="313"/>
      <c r="T591" s="313"/>
      <c r="U591" s="313"/>
      <c r="V591" s="313"/>
    </row>
    <row r="592" s="304" customFormat="1" ht="22.8" customHeight="1" spans="1:22">
      <c r="A592" s="314" t="s">
        <v>738</v>
      </c>
      <c r="B592" s="314" t="s">
        <v>583</v>
      </c>
      <c r="C592" s="314" t="s">
        <v>583</v>
      </c>
      <c r="D592" s="315" t="s">
        <v>799</v>
      </c>
      <c r="E592" s="325" t="s">
        <v>800</v>
      </c>
      <c r="F592" s="317">
        <v>1015.343276</v>
      </c>
      <c r="G592" s="318">
        <v>731.1</v>
      </c>
      <c r="H592" s="318">
        <v>464.022</v>
      </c>
      <c r="I592" s="318">
        <v>76.7232</v>
      </c>
      <c r="J592" s="318"/>
      <c r="K592" s="318">
        <v>190.3548</v>
      </c>
      <c r="L592" s="317">
        <v>188.777776</v>
      </c>
      <c r="M592" s="318">
        <v>114.8458</v>
      </c>
      <c r="N592" s="318"/>
      <c r="O592" s="318">
        <v>62.4474</v>
      </c>
      <c r="P592" s="318"/>
      <c r="Q592" s="318">
        <v>11.484576</v>
      </c>
      <c r="R592" s="318">
        <v>95.4655</v>
      </c>
      <c r="S592" s="317"/>
      <c r="T592" s="318"/>
      <c r="U592" s="318"/>
      <c r="V592" s="318"/>
    </row>
    <row r="593" s="304" customFormat="1" ht="22.8" customHeight="1" spans="1:22">
      <c r="A593" s="314" t="s">
        <v>738</v>
      </c>
      <c r="B593" s="314" t="s">
        <v>583</v>
      </c>
      <c r="C593" s="314" t="s">
        <v>622</v>
      </c>
      <c r="D593" s="315" t="s">
        <v>801</v>
      </c>
      <c r="E593" s="325" t="s">
        <v>802</v>
      </c>
      <c r="F593" s="317">
        <v>64.446</v>
      </c>
      <c r="G593" s="318">
        <v>64.446</v>
      </c>
      <c r="H593" s="318"/>
      <c r="I593" s="318"/>
      <c r="J593" s="318">
        <v>64.446</v>
      </c>
      <c r="K593" s="318"/>
      <c r="L593" s="317"/>
      <c r="M593" s="318"/>
      <c r="N593" s="318"/>
      <c r="O593" s="318"/>
      <c r="P593" s="318"/>
      <c r="Q593" s="318"/>
      <c r="R593" s="318"/>
      <c r="S593" s="317"/>
      <c r="T593" s="318"/>
      <c r="U593" s="318"/>
      <c r="V593" s="318"/>
    </row>
    <row r="594" s="304" customFormat="1" ht="22.8" customHeight="1" spans="1:22">
      <c r="A594" s="309"/>
      <c r="B594" s="309"/>
      <c r="C594" s="309"/>
      <c r="D594" s="312" t="s">
        <v>815</v>
      </c>
      <c r="E594" s="312" t="s">
        <v>816</v>
      </c>
      <c r="F594" s="310">
        <v>1485.782046</v>
      </c>
      <c r="G594" s="310">
        <v>1097.6424</v>
      </c>
      <c r="H594" s="310">
        <v>648.0144</v>
      </c>
      <c r="I594" s="310">
        <v>120.4956</v>
      </c>
      <c r="J594" s="310">
        <v>83.796</v>
      </c>
      <c r="K594" s="310">
        <v>245.3364</v>
      </c>
      <c r="L594" s="310">
        <v>256.422546</v>
      </c>
      <c r="M594" s="310">
        <v>155.9985</v>
      </c>
      <c r="N594" s="310"/>
      <c r="O594" s="310">
        <v>84.8242</v>
      </c>
      <c r="P594" s="310"/>
      <c r="Q594" s="310">
        <v>15.599846</v>
      </c>
      <c r="R594" s="310">
        <v>131.7171</v>
      </c>
      <c r="S594" s="310"/>
      <c r="T594" s="310"/>
      <c r="U594" s="310"/>
      <c r="V594" s="310"/>
    </row>
    <row r="595" s="304" customFormat="1" ht="22.8" customHeight="1" spans="1:22">
      <c r="A595" s="321" t="s">
        <v>738</v>
      </c>
      <c r="B595" s="321"/>
      <c r="C595" s="321"/>
      <c r="D595" s="311" t="s">
        <v>738</v>
      </c>
      <c r="E595" s="311" t="s">
        <v>216</v>
      </c>
      <c r="F595" s="313">
        <v>1485.782046</v>
      </c>
      <c r="G595" s="313">
        <v>1097.6424</v>
      </c>
      <c r="H595" s="313">
        <v>648.0144</v>
      </c>
      <c r="I595" s="313">
        <v>120.4956</v>
      </c>
      <c r="J595" s="313">
        <v>83.796</v>
      </c>
      <c r="K595" s="313">
        <v>245.3364</v>
      </c>
      <c r="L595" s="313">
        <v>256.422546</v>
      </c>
      <c r="M595" s="313">
        <v>155.9985</v>
      </c>
      <c r="N595" s="313"/>
      <c r="O595" s="313">
        <v>84.8242</v>
      </c>
      <c r="P595" s="313"/>
      <c r="Q595" s="313">
        <v>15.599846</v>
      </c>
      <c r="R595" s="313">
        <v>131.7171</v>
      </c>
      <c r="S595" s="313"/>
      <c r="T595" s="313"/>
      <c r="U595" s="313"/>
      <c r="V595" s="313"/>
    </row>
    <row r="596" s="304" customFormat="1" ht="22.8" customHeight="1" spans="1:22">
      <c r="A596" s="321" t="s">
        <v>738</v>
      </c>
      <c r="B596" s="321" t="s">
        <v>583</v>
      </c>
      <c r="C596" s="321"/>
      <c r="D596" s="311" t="s">
        <v>793</v>
      </c>
      <c r="E596" s="311" t="s">
        <v>219</v>
      </c>
      <c r="F596" s="313">
        <v>1485.782046</v>
      </c>
      <c r="G596" s="313">
        <v>1097.6424</v>
      </c>
      <c r="H596" s="313">
        <v>648.0144</v>
      </c>
      <c r="I596" s="313">
        <v>120.4956</v>
      </c>
      <c r="J596" s="313">
        <v>83.796</v>
      </c>
      <c r="K596" s="313">
        <v>245.3364</v>
      </c>
      <c r="L596" s="313">
        <v>256.422546</v>
      </c>
      <c r="M596" s="313">
        <v>155.9985</v>
      </c>
      <c r="N596" s="313"/>
      <c r="O596" s="313">
        <v>84.8242</v>
      </c>
      <c r="P596" s="313"/>
      <c r="Q596" s="313">
        <v>15.599846</v>
      </c>
      <c r="R596" s="313">
        <v>131.7171</v>
      </c>
      <c r="S596" s="313"/>
      <c r="T596" s="313"/>
      <c r="U596" s="313"/>
      <c r="V596" s="313"/>
    </row>
    <row r="597" s="304" customFormat="1" ht="22.8" customHeight="1" spans="1:22">
      <c r="A597" s="314" t="s">
        <v>738</v>
      </c>
      <c r="B597" s="314" t="s">
        <v>583</v>
      </c>
      <c r="C597" s="314" t="s">
        <v>583</v>
      </c>
      <c r="D597" s="315" t="s">
        <v>799</v>
      </c>
      <c r="E597" s="325" t="s">
        <v>800</v>
      </c>
      <c r="F597" s="317">
        <v>1233.569346</v>
      </c>
      <c r="G597" s="318">
        <v>977.1468</v>
      </c>
      <c r="H597" s="318">
        <v>648.0144</v>
      </c>
      <c r="I597" s="318"/>
      <c r="J597" s="318">
        <v>83.796</v>
      </c>
      <c r="K597" s="318">
        <v>245.3364</v>
      </c>
      <c r="L597" s="317">
        <v>256.422546</v>
      </c>
      <c r="M597" s="318">
        <v>155.9985</v>
      </c>
      <c r="N597" s="318"/>
      <c r="O597" s="318">
        <v>84.8242</v>
      </c>
      <c r="P597" s="318"/>
      <c r="Q597" s="318">
        <v>15.599846</v>
      </c>
      <c r="R597" s="318"/>
      <c r="S597" s="317"/>
      <c r="T597" s="318"/>
      <c r="U597" s="318"/>
      <c r="V597" s="318"/>
    </row>
    <row r="598" s="304" customFormat="1" ht="22.8" customHeight="1" spans="1:22">
      <c r="A598" s="314" t="s">
        <v>738</v>
      </c>
      <c r="B598" s="314" t="s">
        <v>583</v>
      </c>
      <c r="C598" s="314" t="s">
        <v>622</v>
      </c>
      <c r="D598" s="315" t="s">
        <v>801</v>
      </c>
      <c r="E598" s="325" t="s">
        <v>802</v>
      </c>
      <c r="F598" s="317">
        <v>252.2127</v>
      </c>
      <c r="G598" s="318">
        <v>120.4956</v>
      </c>
      <c r="H598" s="318"/>
      <c r="I598" s="318">
        <v>120.4956</v>
      </c>
      <c r="J598" s="318"/>
      <c r="K598" s="318"/>
      <c r="L598" s="317"/>
      <c r="M598" s="318"/>
      <c r="N598" s="318"/>
      <c r="O598" s="318"/>
      <c r="P598" s="318"/>
      <c r="Q598" s="318"/>
      <c r="R598" s="318">
        <v>131.7171</v>
      </c>
      <c r="S598" s="317"/>
      <c r="T598" s="318"/>
      <c r="U598" s="318"/>
      <c r="V598" s="318"/>
    </row>
    <row r="599" s="304" customFormat="1" ht="22.8" customHeight="1" spans="1:22">
      <c r="A599" s="309"/>
      <c r="B599" s="309"/>
      <c r="C599" s="309"/>
      <c r="D599" s="312" t="s">
        <v>817</v>
      </c>
      <c r="E599" s="312" t="s">
        <v>818</v>
      </c>
      <c r="F599" s="310">
        <v>1418.771713</v>
      </c>
      <c r="G599" s="310">
        <v>1045.8168</v>
      </c>
      <c r="H599" s="310">
        <v>594.2364</v>
      </c>
      <c r="I599" s="310">
        <v>112.2408</v>
      </c>
      <c r="J599" s="310">
        <v>85.4988</v>
      </c>
      <c r="K599" s="310">
        <v>253.8408</v>
      </c>
      <c r="L599" s="310">
        <v>247.456913</v>
      </c>
      <c r="M599" s="310">
        <v>150.5441</v>
      </c>
      <c r="N599" s="310"/>
      <c r="O599" s="310">
        <v>81.8584</v>
      </c>
      <c r="P599" s="310"/>
      <c r="Q599" s="310">
        <v>15.054413</v>
      </c>
      <c r="R599" s="310">
        <v>125.498</v>
      </c>
      <c r="S599" s="310"/>
      <c r="T599" s="310"/>
      <c r="U599" s="310"/>
      <c r="V599" s="310"/>
    </row>
    <row r="600" s="304" customFormat="1" ht="22.8" customHeight="1" spans="1:22">
      <c r="A600" s="321" t="s">
        <v>738</v>
      </c>
      <c r="B600" s="321"/>
      <c r="C600" s="321"/>
      <c r="D600" s="311" t="s">
        <v>738</v>
      </c>
      <c r="E600" s="311" t="s">
        <v>216</v>
      </c>
      <c r="F600" s="313">
        <v>1418.771713</v>
      </c>
      <c r="G600" s="313">
        <v>1045.8168</v>
      </c>
      <c r="H600" s="313">
        <v>594.2364</v>
      </c>
      <c r="I600" s="313">
        <v>112.2408</v>
      </c>
      <c r="J600" s="313">
        <v>85.4988</v>
      </c>
      <c r="K600" s="313">
        <v>253.8408</v>
      </c>
      <c r="L600" s="313">
        <v>247.456913</v>
      </c>
      <c r="M600" s="313">
        <v>150.5441</v>
      </c>
      <c r="N600" s="313"/>
      <c r="O600" s="313">
        <v>81.8584</v>
      </c>
      <c r="P600" s="313"/>
      <c r="Q600" s="313">
        <v>15.054413</v>
      </c>
      <c r="R600" s="313">
        <v>125.498</v>
      </c>
      <c r="S600" s="313"/>
      <c r="T600" s="313"/>
      <c r="U600" s="313"/>
      <c r="V600" s="313"/>
    </row>
    <row r="601" s="304" customFormat="1" ht="22.8" customHeight="1" spans="1:22">
      <c r="A601" s="321" t="s">
        <v>738</v>
      </c>
      <c r="B601" s="321" t="s">
        <v>583</v>
      </c>
      <c r="C601" s="321"/>
      <c r="D601" s="311" t="s">
        <v>793</v>
      </c>
      <c r="E601" s="311" t="s">
        <v>219</v>
      </c>
      <c r="F601" s="313">
        <v>1418.771713</v>
      </c>
      <c r="G601" s="313">
        <v>1045.8168</v>
      </c>
      <c r="H601" s="313">
        <v>594.2364</v>
      </c>
      <c r="I601" s="313">
        <v>112.2408</v>
      </c>
      <c r="J601" s="313">
        <v>85.4988</v>
      </c>
      <c r="K601" s="313">
        <v>253.8408</v>
      </c>
      <c r="L601" s="313">
        <v>247.456913</v>
      </c>
      <c r="M601" s="313">
        <v>150.5441</v>
      </c>
      <c r="N601" s="313"/>
      <c r="O601" s="313">
        <v>81.8584</v>
      </c>
      <c r="P601" s="313"/>
      <c r="Q601" s="313">
        <v>15.054413</v>
      </c>
      <c r="R601" s="313">
        <v>125.498</v>
      </c>
      <c r="S601" s="313"/>
      <c r="T601" s="313"/>
      <c r="U601" s="313"/>
      <c r="V601" s="313"/>
    </row>
    <row r="602" s="304" customFormat="1" ht="22.8" customHeight="1" spans="1:22">
      <c r="A602" s="314" t="s">
        <v>738</v>
      </c>
      <c r="B602" s="314" t="s">
        <v>583</v>
      </c>
      <c r="C602" s="314" t="s">
        <v>583</v>
      </c>
      <c r="D602" s="315" t="s">
        <v>799</v>
      </c>
      <c r="E602" s="325" t="s">
        <v>800</v>
      </c>
      <c r="F602" s="317">
        <v>1060.871213</v>
      </c>
      <c r="G602" s="318">
        <v>1045.8168</v>
      </c>
      <c r="H602" s="318">
        <v>594.2364</v>
      </c>
      <c r="I602" s="318">
        <v>112.2408</v>
      </c>
      <c r="J602" s="318">
        <v>85.4988</v>
      </c>
      <c r="K602" s="318">
        <v>253.8408</v>
      </c>
      <c r="L602" s="317">
        <v>15.054413</v>
      </c>
      <c r="M602" s="318"/>
      <c r="N602" s="318"/>
      <c r="O602" s="318"/>
      <c r="P602" s="318"/>
      <c r="Q602" s="318">
        <v>15.054413</v>
      </c>
      <c r="R602" s="318"/>
      <c r="S602" s="317"/>
      <c r="T602" s="318"/>
      <c r="U602" s="318"/>
      <c r="V602" s="318"/>
    </row>
    <row r="603" s="304" customFormat="1" ht="22.8" customHeight="1" spans="1:22">
      <c r="A603" s="314" t="s">
        <v>738</v>
      </c>
      <c r="B603" s="314" t="s">
        <v>583</v>
      </c>
      <c r="C603" s="314" t="s">
        <v>622</v>
      </c>
      <c r="D603" s="315" t="s">
        <v>801</v>
      </c>
      <c r="E603" s="325" t="s">
        <v>802</v>
      </c>
      <c r="F603" s="317">
        <v>357.9005</v>
      </c>
      <c r="G603" s="318"/>
      <c r="H603" s="318"/>
      <c r="I603" s="318"/>
      <c r="J603" s="318"/>
      <c r="K603" s="318"/>
      <c r="L603" s="317">
        <v>232.4025</v>
      </c>
      <c r="M603" s="318">
        <v>150.5441</v>
      </c>
      <c r="N603" s="318"/>
      <c r="O603" s="318">
        <v>81.8584</v>
      </c>
      <c r="P603" s="318"/>
      <c r="Q603" s="318"/>
      <c r="R603" s="318">
        <v>125.498</v>
      </c>
      <c r="S603" s="317"/>
      <c r="T603" s="318"/>
      <c r="U603" s="318"/>
      <c r="V603" s="318"/>
    </row>
    <row r="604" s="304" customFormat="1" ht="22.8" customHeight="1" spans="1:22">
      <c r="A604" s="309"/>
      <c r="B604" s="309"/>
      <c r="C604" s="309"/>
      <c r="D604" s="312" t="s">
        <v>819</v>
      </c>
      <c r="E604" s="312" t="s">
        <v>820</v>
      </c>
      <c r="F604" s="310">
        <v>2466.702013</v>
      </c>
      <c r="G604" s="310">
        <v>1822.4008</v>
      </c>
      <c r="H604" s="310">
        <v>1061.9448</v>
      </c>
      <c r="I604" s="310">
        <v>202.23</v>
      </c>
      <c r="J604" s="310">
        <v>142.2624</v>
      </c>
      <c r="K604" s="310">
        <v>415.9636</v>
      </c>
      <c r="L604" s="310">
        <v>425.613113</v>
      </c>
      <c r="M604" s="310">
        <v>258.9281</v>
      </c>
      <c r="N604" s="310"/>
      <c r="O604" s="310">
        <v>140.7922</v>
      </c>
      <c r="P604" s="310"/>
      <c r="Q604" s="310">
        <v>25.892813</v>
      </c>
      <c r="R604" s="310">
        <v>218.6881</v>
      </c>
      <c r="S604" s="310"/>
      <c r="T604" s="310"/>
      <c r="U604" s="310"/>
      <c r="V604" s="310"/>
    </row>
    <row r="605" s="304" customFormat="1" ht="22.8" customHeight="1" spans="1:22">
      <c r="A605" s="321" t="s">
        <v>738</v>
      </c>
      <c r="B605" s="321"/>
      <c r="C605" s="321"/>
      <c r="D605" s="311" t="s">
        <v>738</v>
      </c>
      <c r="E605" s="311" t="s">
        <v>216</v>
      </c>
      <c r="F605" s="313">
        <v>2466.702013</v>
      </c>
      <c r="G605" s="313">
        <v>1822.4008</v>
      </c>
      <c r="H605" s="313">
        <v>1061.9448</v>
      </c>
      <c r="I605" s="313">
        <v>202.23</v>
      </c>
      <c r="J605" s="313">
        <v>142.2624</v>
      </c>
      <c r="K605" s="313">
        <v>415.9636</v>
      </c>
      <c r="L605" s="313">
        <v>425.613113</v>
      </c>
      <c r="M605" s="313">
        <v>258.9281</v>
      </c>
      <c r="N605" s="313"/>
      <c r="O605" s="313">
        <v>140.7922</v>
      </c>
      <c r="P605" s="313"/>
      <c r="Q605" s="313">
        <v>25.892813</v>
      </c>
      <c r="R605" s="313">
        <v>218.6881</v>
      </c>
      <c r="S605" s="313"/>
      <c r="T605" s="313"/>
      <c r="U605" s="313"/>
      <c r="V605" s="313"/>
    </row>
    <row r="606" s="304" customFormat="1" ht="22.8" customHeight="1" spans="1:22">
      <c r="A606" s="321" t="s">
        <v>738</v>
      </c>
      <c r="B606" s="321" t="s">
        <v>583</v>
      </c>
      <c r="C606" s="321"/>
      <c r="D606" s="311" t="s">
        <v>793</v>
      </c>
      <c r="E606" s="311" t="s">
        <v>219</v>
      </c>
      <c r="F606" s="313">
        <v>2466.702013</v>
      </c>
      <c r="G606" s="313">
        <v>1822.4008</v>
      </c>
      <c r="H606" s="313">
        <v>1061.9448</v>
      </c>
      <c r="I606" s="313">
        <v>202.23</v>
      </c>
      <c r="J606" s="313">
        <v>142.2624</v>
      </c>
      <c r="K606" s="313">
        <v>415.9636</v>
      </c>
      <c r="L606" s="313">
        <v>425.613113</v>
      </c>
      <c r="M606" s="313">
        <v>258.9281</v>
      </c>
      <c r="N606" s="313"/>
      <c r="O606" s="313">
        <v>140.7922</v>
      </c>
      <c r="P606" s="313"/>
      <c r="Q606" s="313">
        <v>25.892813</v>
      </c>
      <c r="R606" s="313">
        <v>218.6881</v>
      </c>
      <c r="S606" s="313"/>
      <c r="T606" s="313"/>
      <c r="U606" s="313"/>
      <c r="V606" s="313"/>
    </row>
    <row r="607" s="304" customFormat="1" ht="22.8" customHeight="1" spans="1:22">
      <c r="A607" s="314" t="s">
        <v>738</v>
      </c>
      <c r="B607" s="314" t="s">
        <v>583</v>
      </c>
      <c r="C607" s="314" t="s">
        <v>583</v>
      </c>
      <c r="D607" s="315" t="s">
        <v>799</v>
      </c>
      <c r="E607" s="325" t="s">
        <v>800</v>
      </c>
      <c r="F607" s="317">
        <v>729.865513</v>
      </c>
      <c r="G607" s="318">
        <v>344.4924</v>
      </c>
      <c r="H607" s="318"/>
      <c r="I607" s="318">
        <v>202.23</v>
      </c>
      <c r="J607" s="318">
        <v>142.2624</v>
      </c>
      <c r="K607" s="318"/>
      <c r="L607" s="317">
        <v>166.685013</v>
      </c>
      <c r="M607" s="318"/>
      <c r="N607" s="318"/>
      <c r="O607" s="318">
        <v>140.7922</v>
      </c>
      <c r="P607" s="318"/>
      <c r="Q607" s="318">
        <v>25.892813</v>
      </c>
      <c r="R607" s="318">
        <v>218.6881</v>
      </c>
      <c r="S607" s="317"/>
      <c r="T607" s="318"/>
      <c r="U607" s="318"/>
      <c r="V607" s="318"/>
    </row>
    <row r="608" s="304" customFormat="1" ht="22.8" customHeight="1" spans="1:22">
      <c r="A608" s="314" t="s">
        <v>738</v>
      </c>
      <c r="B608" s="314" t="s">
        <v>583</v>
      </c>
      <c r="C608" s="314" t="s">
        <v>622</v>
      </c>
      <c r="D608" s="315" t="s">
        <v>801</v>
      </c>
      <c r="E608" s="325" t="s">
        <v>802</v>
      </c>
      <c r="F608" s="317">
        <v>1736.8365</v>
      </c>
      <c r="G608" s="318">
        <v>1477.9084</v>
      </c>
      <c r="H608" s="318">
        <v>1061.9448</v>
      </c>
      <c r="I608" s="318"/>
      <c r="J608" s="318"/>
      <c r="K608" s="318">
        <v>415.9636</v>
      </c>
      <c r="L608" s="317">
        <v>258.9281</v>
      </c>
      <c r="M608" s="318">
        <v>258.9281</v>
      </c>
      <c r="N608" s="318"/>
      <c r="O608" s="318"/>
      <c r="P608" s="318"/>
      <c r="Q608" s="318"/>
      <c r="R608" s="318"/>
      <c r="S608" s="317"/>
      <c r="T608" s="318"/>
      <c r="U608" s="318"/>
      <c r="V608" s="318"/>
    </row>
    <row r="609" s="304" customFormat="1" ht="22.8" customHeight="1" spans="1:22">
      <c r="A609" s="309"/>
      <c r="B609" s="309"/>
      <c r="C609" s="309"/>
      <c r="D609" s="312" t="s">
        <v>821</v>
      </c>
      <c r="E609" s="312" t="s">
        <v>822</v>
      </c>
      <c r="F609" s="310">
        <v>2515.587737</v>
      </c>
      <c r="G609" s="310">
        <v>1857.6388</v>
      </c>
      <c r="H609" s="310">
        <v>1080.0888</v>
      </c>
      <c r="I609" s="310">
        <v>207.8148</v>
      </c>
      <c r="J609" s="310">
        <v>144.5532</v>
      </c>
      <c r="K609" s="310">
        <v>425.182</v>
      </c>
      <c r="L609" s="310">
        <v>435.032237</v>
      </c>
      <c r="M609" s="310">
        <v>264.6584</v>
      </c>
      <c r="N609" s="310"/>
      <c r="O609" s="310">
        <v>143.908</v>
      </c>
      <c r="P609" s="310"/>
      <c r="Q609" s="310">
        <v>26.465837</v>
      </c>
      <c r="R609" s="310">
        <v>222.9167</v>
      </c>
      <c r="S609" s="310"/>
      <c r="T609" s="310"/>
      <c r="U609" s="310"/>
      <c r="V609" s="310"/>
    </row>
    <row r="610" s="304" customFormat="1" ht="22.8" customHeight="1" spans="1:22">
      <c r="A610" s="321" t="s">
        <v>738</v>
      </c>
      <c r="B610" s="321"/>
      <c r="C610" s="321"/>
      <c r="D610" s="311" t="s">
        <v>738</v>
      </c>
      <c r="E610" s="311" t="s">
        <v>216</v>
      </c>
      <c r="F610" s="313">
        <v>2515.587737</v>
      </c>
      <c r="G610" s="313">
        <v>1857.6388</v>
      </c>
      <c r="H610" s="313">
        <v>1080.0888</v>
      </c>
      <c r="I610" s="313">
        <v>207.8148</v>
      </c>
      <c r="J610" s="313">
        <v>144.5532</v>
      </c>
      <c r="K610" s="313">
        <v>425.182</v>
      </c>
      <c r="L610" s="313">
        <v>435.032237</v>
      </c>
      <c r="M610" s="313">
        <v>264.6584</v>
      </c>
      <c r="N610" s="313"/>
      <c r="O610" s="313">
        <v>143.908</v>
      </c>
      <c r="P610" s="313"/>
      <c r="Q610" s="313">
        <v>26.465837</v>
      </c>
      <c r="R610" s="313">
        <v>222.9167</v>
      </c>
      <c r="S610" s="313"/>
      <c r="T610" s="313"/>
      <c r="U610" s="313"/>
      <c r="V610" s="313"/>
    </row>
    <row r="611" s="304" customFormat="1" ht="22.8" customHeight="1" spans="1:22">
      <c r="A611" s="321" t="s">
        <v>738</v>
      </c>
      <c r="B611" s="321" t="s">
        <v>583</v>
      </c>
      <c r="C611" s="321"/>
      <c r="D611" s="311" t="s">
        <v>793</v>
      </c>
      <c r="E611" s="311" t="s">
        <v>219</v>
      </c>
      <c r="F611" s="313">
        <v>2515.587737</v>
      </c>
      <c r="G611" s="313">
        <v>1857.6388</v>
      </c>
      <c r="H611" s="313">
        <v>1080.0888</v>
      </c>
      <c r="I611" s="313">
        <v>207.8148</v>
      </c>
      <c r="J611" s="313">
        <v>144.5532</v>
      </c>
      <c r="K611" s="313">
        <v>425.182</v>
      </c>
      <c r="L611" s="313">
        <v>435.032237</v>
      </c>
      <c r="M611" s="313">
        <v>264.6584</v>
      </c>
      <c r="N611" s="313"/>
      <c r="O611" s="313">
        <v>143.908</v>
      </c>
      <c r="P611" s="313"/>
      <c r="Q611" s="313">
        <v>26.465837</v>
      </c>
      <c r="R611" s="313">
        <v>222.9167</v>
      </c>
      <c r="S611" s="313"/>
      <c r="T611" s="313"/>
      <c r="U611" s="313"/>
      <c r="V611" s="313"/>
    </row>
    <row r="612" s="304" customFormat="1" ht="22.8" customHeight="1" spans="1:22">
      <c r="A612" s="314" t="s">
        <v>738</v>
      </c>
      <c r="B612" s="314" t="s">
        <v>583</v>
      </c>
      <c r="C612" s="314" t="s">
        <v>583</v>
      </c>
      <c r="D612" s="315" t="s">
        <v>799</v>
      </c>
      <c r="E612" s="325" t="s">
        <v>800</v>
      </c>
      <c r="F612" s="317">
        <v>1962.468137</v>
      </c>
      <c r="G612" s="318">
        <v>1713.0856</v>
      </c>
      <c r="H612" s="318">
        <v>1080.0888</v>
      </c>
      <c r="I612" s="318">
        <v>207.8148</v>
      </c>
      <c r="J612" s="318"/>
      <c r="K612" s="318">
        <v>425.182</v>
      </c>
      <c r="L612" s="317">
        <v>26.465837</v>
      </c>
      <c r="M612" s="318"/>
      <c r="N612" s="318"/>
      <c r="O612" s="318"/>
      <c r="P612" s="318"/>
      <c r="Q612" s="318">
        <v>26.465837</v>
      </c>
      <c r="R612" s="318">
        <v>222.9167</v>
      </c>
      <c r="S612" s="317"/>
      <c r="T612" s="318"/>
      <c r="U612" s="318"/>
      <c r="V612" s="318"/>
    </row>
    <row r="613" s="304" customFormat="1" ht="22.8" customHeight="1" spans="1:22">
      <c r="A613" s="314" t="s">
        <v>738</v>
      </c>
      <c r="B613" s="314" t="s">
        <v>583</v>
      </c>
      <c r="C613" s="314" t="s">
        <v>622</v>
      </c>
      <c r="D613" s="315" t="s">
        <v>801</v>
      </c>
      <c r="E613" s="325" t="s">
        <v>802</v>
      </c>
      <c r="F613" s="317">
        <v>553.1196</v>
      </c>
      <c r="G613" s="318">
        <v>144.5532</v>
      </c>
      <c r="H613" s="318"/>
      <c r="I613" s="318"/>
      <c r="J613" s="318">
        <v>144.5532</v>
      </c>
      <c r="K613" s="318"/>
      <c r="L613" s="317">
        <v>408.5664</v>
      </c>
      <c r="M613" s="318">
        <v>264.6584</v>
      </c>
      <c r="N613" s="318"/>
      <c r="O613" s="318">
        <v>143.908</v>
      </c>
      <c r="P613" s="318"/>
      <c r="Q613" s="318"/>
      <c r="R613" s="318"/>
      <c r="S613" s="317"/>
      <c r="T613" s="318"/>
      <c r="U613" s="318"/>
      <c r="V613" s="318"/>
    </row>
    <row r="614" s="304" customFormat="1" ht="22.8" customHeight="1" spans="1:22">
      <c r="A614" s="309"/>
      <c r="B614" s="309"/>
      <c r="C614" s="309"/>
      <c r="D614" s="312" t="s">
        <v>823</v>
      </c>
      <c r="E614" s="312" t="s">
        <v>824</v>
      </c>
      <c r="F614" s="310">
        <v>2591.705666</v>
      </c>
      <c r="G614" s="310">
        <v>1913.8964</v>
      </c>
      <c r="H614" s="310">
        <v>1116.882</v>
      </c>
      <c r="I614" s="310">
        <v>203.298</v>
      </c>
      <c r="J614" s="310">
        <v>150.0876</v>
      </c>
      <c r="K614" s="310">
        <v>443.6288</v>
      </c>
      <c r="L614" s="310">
        <v>448.141666</v>
      </c>
      <c r="M614" s="310">
        <v>272.6337</v>
      </c>
      <c r="N614" s="310"/>
      <c r="O614" s="310">
        <v>148.2446</v>
      </c>
      <c r="P614" s="310"/>
      <c r="Q614" s="310">
        <v>27.263366</v>
      </c>
      <c r="R614" s="310">
        <v>229.6676</v>
      </c>
      <c r="S614" s="310"/>
      <c r="T614" s="310"/>
      <c r="U614" s="310"/>
      <c r="V614" s="310"/>
    </row>
    <row r="615" s="304" customFormat="1" ht="22.8" customHeight="1" spans="1:22">
      <c r="A615" s="321" t="s">
        <v>738</v>
      </c>
      <c r="B615" s="321"/>
      <c r="C615" s="321"/>
      <c r="D615" s="311" t="s">
        <v>738</v>
      </c>
      <c r="E615" s="311" t="s">
        <v>216</v>
      </c>
      <c r="F615" s="313">
        <v>2591.705666</v>
      </c>
      <c r="G615" s="313">
        <v>1913.8964</v>
      </c>
      <c r="H615" s="313">
        <v>1116.882</v>
      </c>
      <c r="I615" s="313">
        <v>203.298</v>
      </c>
      <c r="J615" s="313">
        <v>150.0876</v>
      </c>
      <c r="K615" s="313">
        <v>443.6288</v>
      </c>
      <c r="L615" s="313">
        <v>448.141666</v>
      </c>
      <c r="M615" s="313">
        <v>272.6337</v>
      </c>
      <c r="N615" s="313"/>
      <c r="O615" s="313">
        <v>148.2446</v>
      </c>
      <c r="P615" s="313"/>
      <c r="Q615" s="313">
        <v>27.263366</v>
      </c>
      <c r="R615" s="313">
        <v>229.6676</v>
      </c>
      <c r="S615" s="313"/>
      <c r="T615" s="313"/>
      <c r="U615" s="313"/>
      <c r="V615" s="313"/>
    </row>
    <row r="616" s="304" customFormat="1" ht="22.8" customHeight="1" spans="1:22">
      <c r="A616" s="321" t="s">
        <v>738</v>
      </c>
      <c r="B616" s="321" t="s">
        <v>583</v>
      </c>
      <c r="C616" s="321"/>
      <c r="D616" s="311" t="s">
        <v>793</v>
      </c>
      <c r="E616" s="311" t="s">
        <v>219</v>
      </c>
      <c r="F616" s="313">
        <v>2591.705666</v>
      </c>
      <c r="G616" s="313">
        <v>1913.8964</v>
      </c>
      <c r="H616" s="313">
        <v>1116.882</v>
      </c>
      <c r="I616" s="313">
        <v>203.298</v>
      </c>
      <c r="J616" s="313">
        <v>150.0876</v>
      </c>
      <c r="K616" s="313">
        <v>443.6288</v>
      </c>
      <c r="L616" s="313">
        <v>448.141666</v>
      </c>
      <c r="M616" s="313">
        <v>272.6337</v>
      </c>
      <c r="N616" s="313"/>
      <c r="O616" s="313">
        <v>148.2446</v>
      </c>
      <c r="P616" s="313"/>
      <c r="Q616" s="313">
        <v>27.263366</v>
      </c>
      <c r="R616" s="313">
        <v>229.6676</v>
      </c>
      <c r="S616" s="313"/>
      <c r="T616" s="313"/>
      <c r="U616" s="313"/>
      <c r="V616" s="313"/>
    </row>
    <row r="617" s="304" customFormat="1" ht="22.8" customHeight="1" spans="1:22">
      <c r="A617" s="314" t="s">
        <v>738</v>
      </c>
      <c r="B617" s="314" t="s">
        <v>583</v>
      </c>
      <c r="C617" s="314" t="s">
        <v>583</v>
      </c>
      <c r="D617" s="315" t="s">
        <v>799</v>
      </c>
      <c r="E617" s="325" t="s">
        <v>800</v>
      </c>
      <c r="F617" s="317">
        <v>2120.8135</v>
      </c>
      <c r="G617" s="318">
        <v>1470.2676</v>
      </c>
      <c r="H617" s="318">
        <v>1116.882</v>
      </c>
      <c r="I617" s="318">
        <v>203.298</v>
      </c>
      <c r="J617" s="318">
        <v>150.0876</v>
      </c>
      <c r="K617" s="318"/>
      <c r="L617" s="317">
        <v>420.8783</v>
      </c>
      <c r="M617" s="318">
        <v>272.6337</v>
      </c>
      <c r="N617" s="318"/>
      <c r="O617" s="318">
        <v>148.2446</v>
      </c>
      <c r="P617" s="318"/>
      <c r="Q617" s="318"/>
      <c r="R617" s="318">
        <v>229.6676</v>
      </c>
      <c r="S617" s="317"/>
      <c r="T617" s="318"/>
      <c r="U617" s="318"/>
      <c r="V617" s="318"/>
    </row>
    <row r="618" s="304" customFormat="1" ht="22.8" customHeight="1" spans="1:22">
      <c r="A618" s="314" t="s">
        <v>738</v>
      </c>
      <c r="B618" s="314" t="s">
        <v>583</v>
      </c>
      <c r="C618" s="314" t="s">
        <v>622</v>
      </c>
      <c r="D618" s="315" t="s">
        <v>801</v>
      </c>
      <c r="E618" s="325" t="s">
        <v>802</v>
      </c>
      <c r="F618" s="317">
        <v>470.892166</v>
      </c>
      <c r="G618" s="318">
        <v>443.6288</v>
      </c>
      <c r="H618" s="318"/>
      <c r="I618" s="318"/>
      <c r="J618" s="318"/>
      <c r="K618" s="318">
        <v>443.6288</v>
      </c>
      <c r="L618" s="317">
        <v>27.263366</v>
      </c>
      <c r="M618" s="318"/>
      <c r="N618" s="318"/>
      <c r="O618" s="318"/>
      <c r="P618" s="318"/>
      <c r="Q618" s="318">
        <v>27.263366</v>
      </c>
      <c r="R618" s="318"/>
      <c r="S618" s="317"/>
      <c r="T618" s="318"/>
      <c r="U618" s="318"/>
      <c r="V618" s="318"/>
    </row>
    <row r="619" s="304" customFormat="1" ht="22.8" customHeight="1" spans="1:22">
      <c r="A619" s="309"/>
      <c r="B619" s="309"/>
      <c r="C619" s="309"/>
      <c r="D619" s="312" t="s">
        <v>825</v>
      </c>
      <c r="E619" s="312" t="s">
        <v>826</v>
      </c>
      <c r="F619" s="310">
        <v>2005.046125</v>
      </c>
      <c r="G619" s="310">
        <v>1480.2008</v>
      </c>
      <c r="H619" s="310">
        <v>876.75</v>
      </c>
      <c r="I619" s="310">
        <v>156.426</v>
      </c>
      <c r="J619" s="310">
        <v>113.8788</v>
      </c>
      <c r="K619" s="310">
        <v>333.146</v>
      </c>
      <c r="L619" s="310">
        <v>347.221225</v>
      </c>
      <c r="M619" s="310">
        <v>211.2372</v>
      </c>
      <c r="N619" s="310"/>
      <c r="O619" s="310">
        <v>114.8603</v>
      </c>
      <c r="P619" s="310"/>
      <c r="Q619" s="310">
        <v>21.123725</v>
      </c>
      <c r="R619" s="310">
        <v>177.6241</v>
      </c>
      <c r="S619" s="310"/>
      <c r="T619" s="310"/>
      <c r="U619" s="310"/>
      <c r="V619" s="310"/>
    </row>
    <row r="620" s="304" customFormat="1" ht="22.8" customHeight="1" spans="1:22">
      <c r="A620" s="321" t="s">
        <v>738</v>
      </c>
      <c r="B620" s="321"/>
      <c r="C620" s="321"/>
      <c r="D620" s="311" t="s">
        <v>738</v>
      </c>
      <c r="E620" s="311" t="s">
        <v>216</v>
      </c>
      <c r="F620" s="313">
        <v>2005.046125</v>
      </c>
      <c r="G620" s="313">
        <v>1480.2008</v>
      </c>
      <c r="H620" s="313">
        <v>876.75</v>
      </c>
      <c r="I620" s="313">
        <v>156.426</v>
      </c>
      <c r="J620" s="313">
        <v>113.8788</v>
      </c>
      <c r="K620" s="313">
        <v>333.146</v>
      </c>
      <c r="L620" s="313">
        <v>347.221225</v>
      </c>
      <c r="M620" s="313">
        <v>211.2372</v>
      </c>
      <c r="N620" s="313"/>
      <c r="O620" s="313">
        <v>114.8603</v>
      </c>
      <c r="P620" s="313"/>
      <c r="Q620" s="313">
        <v>21.123725</v>
      </c>
      <c r="R620" s="313">
        <v>177.6241</v>
      </c>
      <c r="S620" s="313"/>
      <c r="T620" s="313"/>
      <c r="U620" s="313"/>
      <c r="V620" s="313"/>
    </row>
    <row r="621" s="304" customFormat="1" ht="22.8" customHeight="1" spans="1:22">
      <c r="A621" s="321" t="s">
        <v>738</v>
      </c>
      <c r="B621" s="321" t="s">
        <v>583</v>
      </c>
      <c r="C621" s="321"/>
      <c r="D621" s="311" t="s">
        <v>793</v>
      </c>
      <c r="E621" s="311" t="s">
        <v>219</v>
      </c>
      <c r="F621" s="313">
        <v>2005.046125</v>
      </c>
      <c r="G621" s="313">
        <v>1480.2008</v>
      </c>
      <c r="H621" s="313">
        <v>876.75</v>
      </c>
      <c r="I621" s="313">
        <v>156.426</v>
      </c>
      <c r="J621" s="313">
        <v>113.8788</v>
      </c>
      <c r="K621" s="313">
        <v>333.146</v>
      </c>
      <c r="L621" s="313">
        <v>347.221225</v>
      </c>
      <c r="M621" s="313">
        <v>211.2372</v>
      </c>
      <c r="N621" s="313"/>
      <c r="O621" s="313">
        <v>114.8603</v>
      </c>
      <c r="P621" s="313"/>
      <c r="Q621" s="313">
        <v>21.123725</v>
      </c>
      <c r="R621" s="313">
        <v>177.6241</v>
      </c>
      <c r="S621" s="313"/>
      <c r="T621" s="313"/>
      <c r="U621" s="313"/>
      <c r="V621" s="313"/>
    </row>
    <row r="622" s="304" customFormat="1" ht="22.8" customHeight="1" spans="1:22">
      <c r="A622" s="314" t="s">
        <v>738</v>
      </c>
      <c r="B622" s="314" t="s">
        <v>583</v>
      </c>
      <c r="C622" s="314" t="s">
        <v>583</v>
      </c>
      <c r="D622" s="315" t="s">
        <v>799</v>
      </c>
      <c r="E622" s="325" t="s">
        <v>800</v>
      </c>
      <c r="F622" s="317">
        <v>1827.422025</v>
      </c>
      <c r="G622" s="318">
        <v>1480.2008</v>
      </c>
      <c r="H622" s="318">
        <v>876.75</v>
      </c>
      <c r="I622" s="318">
        <v>156.426</v>
      </c>
      <c r="J622" s="318">
        <v>113.8788</v>
      </c>
      <c r="K622" s="318">
        <v>333.146</v>
      </c>
      <c r="L622" s="317">
        <v>347.221225</v>
      </c>
      <c r="M622" s="318">
        <v>211.2372</v>
      </c>
      <c r="N622" s="318"/>
      <c r="O622" s="318">
        <v>114.8603</v>
      </c>
      <c r="P622" s="318"/>
      <c r="Q622" s="318">
        <v>21.123725</v>
      </c>
      <c r="R622" s="318"/>
      <c r="S622" s="317"/>
      <c r="T622" s="318"/>
      <c r="U622" s="318"/>
      <c r="V622" s="318"/>
    </row>
    <row r="623" s="304" customFormat="1" ht="22.8" customHeight="1" spans="1:22">
      <c r="A623" s="314" t="s">
        <v>738</v>
      </c>
      <c r="B623" s="314" t="s">
        <v>583</v>
      </c>
      <c r="C623" s="314" t="s">
        <v>622</v>
      </c>
      <c r="D623" s="315" t="s">
        <v>801</v>
      </c>
      <c r="E623" s="325" t="s">
        <v>802</v>
      </c>
      <c r="F623" s="317">
        <v>177.6241</v>
      </c>
      <c r="G623" s="318"/>
      <c r="H623" s="318"/>
      <c r="I623" s="318"/>
      <c r="J623" s="318"/>
      <c r="K623" s="318"/>
      <c r="L623" s="317"/>
      <c r="M623" s="318"/>
      <c r="N623" s="318"/>
      <c r="O623" s="318"/>
      <c r="P623" s="318"/>
      <c r="Q623" s="318"/>
      <c r="R623" s="318">
        <v>177.6241</v>
      </c>
      <c r="S623" s="317"/>
      <c r="T623" s="318"/>
      <c r="U623" s="318"/>
      <c r="V623" s="318"/>
    </row>
    <row r="624" s="304" customFormat="1" ht="22.8" customHeight="1" spans="1:22">
      <c r="A624" s="309"/>
      <c r="B624" s="309"/>
      <c r="C624" s="309"/>
      <c r="D624" s="312" t="s">
        <v>827</v>
      </c>
      <c r="E624" s="312" t="s">
        <v>828</v>
      </c>
      <c r="F624" s="310">
        <v>1634.704403</v>
      </c>
      <c r="G624" s="310">
        <v>1204.0072</v>
      </c>
      <c r="H624" s="310">
        <v>685.2312</v>
      </c>
      <c r="I624" s="310">
        <v>116.2968</v>
      </c>
      <c r="J624" s="310">
        <v>101.1516</v>
      </c>
      <c r="K624" s="310">
        <v>301.3276</v>
      </c>
      <c r="L624" s="310">
        <v>286.216303</v>
      </c>
      <c r="M624" s="310">
        <v>174.124</v>
      </c>
      <c r="N624" s="310"/>
      <c r="O624" s="310">
        <v>94.6799</v>
      </c>
      <c r="P624" s="310"/>
      <c r="Q624" s="310">
        <v>17.412403</v>
      </c>
      <c r="R624" s="310">
        <v>144.4809</v>
      </c>
      <c r="S624" s="310"/>
      <c r="T624" s="310"/>
      <c r="U624" s="310"/>
      <c r="V624" s="310"/>
    </row>
    <row r="625" s="304" customFormat="1" ht="22.8" customHeight="1" spans="1:22">
      <c r="A625" s="321" t="s">
        <v>738</v>
      </c>
      <c r="B625" s="321"/>
      <c r="C625" s="321"/>
      <c r="D625" s="311" t="s">
        <v>738</v>
      </c>
      <c r="E625" s="311" t="s">
        <v>216</v>
      </c>
      <c r="F625" s="313">
        <v>1634.704403</v>
      </c>
      <c r="G625" s="313">
        <v>1204.0072</v>
      </c>
      <c r="H625" s="313">
        <v>685.2312</v>
      </c>
      <c r="I625" s="313">
        <v>116.2968</v>
      </c>
      <c r="J625" s="313">
        <v>101.1516</v>
      </c>
      <c r="K625" s="313">
        <v>301.3276</v>
      </c>
      <c r="L625" s="313">
        <v>286.216303</v>
      </c>
      <c r="M625" s="313">
        <v>174.124</v>
      </c>
      <c r="N625" s="313"/>
      <c r="O625" s="313">
        <v>94.6799</v>
      </c>
      <c r="P625" s="313"/>
      <c r="Q625" s="313">
        <v>17.412403</v>
      </c>
      <c r="R625" s="313">
        <v>144.4809</v>
      </c>
      <c r="S625" s="313"/>
      <c r="T625" s="313"/>
      <c r="U625" s="313"/>
      <c r="V625" s="313"/>
    </row>
    <row r="626" s="304" customFormat="1" ht="22.8" customHeight="1" spans="1:22">
      <c r="A626" s="321" t="s">
        <v>738</v>
      </c>
      <c r="B626" s="321" t="s">
        <v>583</v>
      </c>
      <c r="C626" s="321"/>
      <c r="D626" s="311" t="s">
        <v>793</v>
      </c>
      <c r="E626" s="311" t="s">
        <v>219</v>
      </c>
      <c r="F626" s="313">
        <v>1634.704403</v>
      </c>
      <c r="G626" s="313">
        <v>1204.0072</v>
      </c>
      <c r="H626" s="313">
        <v>685.2312</v>
      </c>
      <c r="I626" s="313">
        <v>116.2968</v>
      </c>
      <c r="J626" s="313">
        <v>101.1516</v>
      </c>
      <c r="K626" s="313">
        <v>301.3276</v>
      </c>
      <c r="L626" s="313">
        <v>286.216303</v>
      </c>
      <c r="M626" s="313">
        <v>174.124</v>
      </c>
      <c r="N626" s="313"/>
      <c r="O626" s="313">
        <v>94.6799</v>
      </c>
      <c r="P626" s="313"/>
      <c r="Q626" s="313">
        <v>17.412403</v>
      </c>
      <c r="R626" s="313">
        <v>144.4809</v>
      </c>
      <c r="S626" s="313"/>
      <c r="T626" s="313"/>
      <c r="U626" s="313"/>
      <c r="V626" s="313"/>
    </row>
    <row r="627" s="304" customFormat="1" ht="22.8" customHeight="1" spans="1:22">
      <c r="A627" s="314" t="s">
        <v>738</v>
      </c>
      <c r="B627" s="314" t="s">
        <v>583</v>
      </c>
      <c r="C627" s="314" t="s">
        <v>583</v>
      </c>
      <c r="D627" s="315" t="s">
        <v>799</v>
      </c>
      <c r="E627" s="325" t="s">
        <v>800</v>
      </c>
      <c r="F627" s="317">
        <v>1438.872903</v>
      </c>
      <c r="G627" s="318">
        <v>1102.8556</v>
      </c>
      <c r="H627" s="318">
        <v>685.2312</v>
      </c>
      <c r="I627" s="318">
        <v>116.2968</v>
      </c>
      <c r="J627" s="318"/>
      <c r="K627" s="318">
        <v>301.3276</v>
      </c>
      <c r="L627" s="317">
        <v>191.536403</v>
      </c>
      <c r="M627" s="318">
        <v>174.124</v>
      </c>
      <c r="N627" s="318"/>
      <c r="O627" s="318"/>
      <c r="P627" s="318"/>
      <c r="Q627" s="318">
        <v>17.412403</v>
      </c>
      <c r="R627" s="318">
        <v>144.4809</v>
      </c>
      <c r="S627" s="317"/>
      <c r="T627" s="318"/>
      <c r="U627" s="318"/>
      <c r="V627" s="318"/>
    </row>
    <row r="628" s="304" customFormat="1" ht="22.8" customHeight="1" spans="1:22">
      <c r="A628" s="314" t="s">
        <v>738</v>
      </c>
      <c r="B628" s="314" t="s">
        <v>583</v>
      </c>
      <c r="C628" s="314" t="s">
        <v>622</v>
      </c>
      <c r="D628" s="315" t="s">
        <v>801</v>
      </c>
      <c r="E628" s="325" t="s">
        <v>802</v>
      </c>
      <c r="F628" s="317">
        <v>195.8315</v>
      </c>
      <c r="G628" s="318">
        <v>101.1516</v>
      </c>
      <c r="H628" s="318"/>
      <c r="I628" s="318"/>
      <c r="J628" s="318">
        <v>101.1516</v>
      </c>
      <c r="K628" s="318"/>
      <c r="L628" s="317">
        <v>94.6799</v>
      </c>
      <c r="M628" s="318"/>
      <c r="N628" s="318"/>
      <c r="O628" s="318">
        <v>94.6799</v>
      </c>
      <c r="P628" s="318"/>
      <c r="Q628" s="318"/>
      <c r="R628" s="318"/>
      <c r="S628" s="317"/>
      <c r="T628" s="318"/>
      <c r="U628" s="318"/>
      <c r="V628" s="318"/>
    </row>
    <row r="629" s="304" customFormat="1" ht="22.8" customHeight="1" spans="1:22">
      <c r="A629" s="309"/>
      <c r="B629" s="309"/>
      <c r="C629" s="309"/>
      <c r="D629" s="312" t="s">
        <v>829</v>
      </c>
      <c r="E629" s="312" t="s">
        <v>830</v>
      </c>
      <c r="F629" s="310">
        <v>1825.576121</v>
      </c>
      <c r="G629" s="310">
        <v>1347.9608</v>
      </c>
      <c r="H629" s="310">
        <v>772.4148</v>
      </c>
      <c r="I629" s="310">
        <v>148.7112</v>
      </c>
      <c r="J629" s="310">
        <v>107.9844</v>
      </c>
      <c r="K629" s="310">
        <v>318.8504</v>
      </c>
      <c r="L629" s="310">
        <v>315.860021</v>
      </c>
      <c r="M629" s="310">
        <v>192.1582</v>
      </c>
      <c r="N629" s="310"/>
      <c r="O629" s="310">
        <v>104.486</v>
      </c>
      <c r="P629" s="310"/>
      <c r="Q629" s="310">
        <v>19.215821</v>
      </c>
      <c r="R629" s="310">
        <v>161.7553</v>
      </c>
      <c r="S629" s="310"/>
      <c r="T629" s="310"/>
      <c r="U629" s="310"/>
      <c r="V629" s="310"/>
    </row>
    <row r="630" s="304" customFormat="1" ht="22.8" customHeight="1" spans="1:22">
      <c r="A630" s="321" t="s">
        <v>738</v>
      </c>
      <c r="B630" s="321"/>
      <c r="C630" s="321"/>
      <c r="D630" s="311" t="s">
        <v>738</v>
      </c>
      <c r="E630" s="311" t="s">
        <v>216</v>
      </c>
      <c r="F630" s="313">
        <v>1825.576121</v>
      </c>
      <c r="G630" s="313">
        <v>1347.9608</v>
      </c>
      <c r="H630" s="313">
        <v>772.4148</v>
      </c>
      <c r="I630" s="313">
        <v>148.7112</v>
      </c>
      <c r="J630" s="313">
        <v>107.9844</v>
      </c>
      <c r="K630" s="313">
        <v>318.8504</v>
      </c>
      <c r="L630" s="313">
        <v>315.860021</v>
      </c>
      <c r="M630" s="313">
        <v>192.1582</v>
      </c>
      <c r="N630" s="313"/>
      <c r="O630" s="313">
        <v>104.486</v>
      </c>
      <c r="P630" s="313"/>
      <c r="Q630" s="313">
        <v>19.215821</v>
      </c>
      <c r="R630" s="313">
        <v>161.7553</v>
      </c>
      <c r="S630" s="313"/>
      <c r="T630" s="313"/>
      <c r="U630" s="313"/>
      <c r="V630" s="313"/>
    </row>
    <row r="631" s="304" customFormat="1" ht="22.8" customHeight="1" spans="1:22">
      <c r="A631" s="321" t="s">
        <v>738</v>
      </c>
      <c r="B631" s="321" t="s">
        <v>583</v>
      </c>
      <c r="C631" s="321"/>
      <c r="D631" s="311" t="s">
        <v>793</v>
      </c>
      <c r="E631" s="311" t="s">
        <v>219</v>
      </c>
      <c r="F631" s="313">
        <v>1825.576121</v>
      </c>
      <c r="G631" s="313">
        <v>1347.9608</v>
      </c>
      <c r="H631" s="313">
        <v>772.4148</v>
      </c>
      <c r="I631" s="313">
        <v>148.7112</v>
      </c>
      <c r="J631" s="313">
        <v>107.9844</v>
      </c>
      <c r="K631" s="313">
        <v>318.8504</v>
      </c>
      <c r="L631" s="313">
        <v>315.860021</v>
      </c>
      <c r="M631" s="313">
        <v>192.1582</v>
      </c>
      <c r="N631" s="313"/>
      <c r="O631" s="313">
        <v>104.486</v>
      </c>
      <c r="P631" s="313"/>
      <c r="Q631" s="313">
        <v>19.215821</v>
      </c>
      <c r="R631" s="313">
        <v>161.7553</v>
      </c>
      <c r="S631" s="313"/>
      <c r="T631" s="313"/>
      <c r="U631" s="313"/>
      <c r="V631" s="313"/>
    </row>
    <row r="632" s="304" customFormat="1" ht="22.8" customHeight="1" spans="1:22">
      <c r="A632" s="314" t="s">
        <v>738</v>
      </c>
      <c r="B632" s="314" t="s">
        <v>583</v>
      </c>
      <c r="C632" s="314" t="s">
        <v>583</v>
      </c>
      <c r="D632" s="315" t="s">
        <v>799</v>
      </c>
      <c r="E632" s="325" t="s">
        <v>800</v>
      </c>
      <c r="F632" s="317">
        <v>1663.820821</v>
      </c>
      <c r="G632" s="318">
        <v>1347.9608</v>
      </c>
      <c r="H632" s="318">
        <v>772.4148</v>
      </c>
      <c r="I632" s="318">
        <v>148.7112</v>
      </c>
      <c r="J632" s="318">
        <v>107.9844</v>
      </c>
      <c r="K632" s="318">
        <v>318.8504</v>
      </c>
      <c r="L632" s="317">
        <v>315.860021</v>
      </c>
      <c r="M632" s="318">
        <v>192.1582</v>
      </c>
      <c r="N632" s="318"/>
      <c r="O632" s="318">
        <v>104.486</v>
      </c>
      <c r="P632" s="318"/>
      <c r="Q632" s="318">
        <v>19.215821</v>
      </c>
      <c r="R632" s="318"/>
      <c r="S632" s="317"/>
      <c r="T632" s="318"/>
      <c r="U632" s="318"/>
      <c r="V632" s="318"/>
    </row>
    <row r="633" s="304" customFormat="1" ht="22.8" customHeight="1" spans="1:22">
      <c r="A633" s="314" t="s">
        <v>738</v>
      </c>
      <c r="B633" s="314" t="s">
        <v>583</v>
      </c>
      <c r="C633" s="314" t="s">
        <v>622</v>
      </c>
      <c r="D633" s="315" t="s">
        <v>801</v>
      </c>
      <c r="E633" s="325" t="s">
        <v>802</v>
      </c>
      <c r="F633" s="317">
        <v>161.7553</v>
      </c>
      <c r="G633" s="318"/>
      <c r="H633" s="318"/>
      <c r="I633" s="318"/>
      <c r="J633" s="318"/>
      <c r="K633" s="318"/>
      <c r="L633" s="317"/>
      <c r="M633" s="318"/>
      <c r="N633" s="318"/>
      <c r="O633" s="318"/>
      <c r="P633" s="318"/>
      <c r="Q633" s="318"/>
      <c r="R633" s="318">
        <v>161.7553</v>
      </c>
      <c r="S633" s="317"/>
      <c r="T633" s="318"/>
      <c r="U633" s="318"/>
      <c r="V633" s="318"/>
    </row>
    <row r="634" s="304" customFormat="1" ht="22.8" customHeight="1" spans="1:22">
      <c r="A634" s="309"/>
      <c r="B634" s="309"/>
      <c r="C634" s="309"/>
      <c r="D634" s="312" t="s">
        <v>831</v>
      </c>
      <c r="E634" s="312" t="s">
        <v>832</v>
      </c>
      <c r="F634" s="310">
        <v>2264.048442</v>
      </c>
      <c r="G634" s="310">
        <v>1673.1504</v>
      </c>
      <c r="H634" s="310">
        <v>980.6376</v>
      </c>
      <c r="I634" s="310">
        <v>186.5712</v>
      </c>
      <c r="J634" s="310">
        <v>128.646</v>
      </c>
      <c r="K634" s="310">
        <v>377.2956</v>
      </c>
      <c r="L634" s="310">
        <v>390.120042</v>
      </c>
      <c r="M634" s="310">
        <v>237.3354</v>
      </c>
      <c r="N634" s="310"/>
      <c r="O634" s="310">
        <v>129.0511</v>
      </c>
      <c r="P634" s="310"/>
      <c r="Q634" s="310">
        <v>23.733542</v>
      </c>
      <c r="R634" s="310">
        <v>200.778</v>
      </c>
      <c r="S634" s="310"/>
      <c r="T634" s="310"/>
      <c r="U634" s="310"/>
      <c r="V634" s="310"/>
    </row>
    <row r="635" s="304" customFormat="1" ht="22.8" customHeight="1" spans="1:22">
      <c r="A635" s="321" t="s">
        <v>738</v>
      </c>
      <c r="B635" s="321"/>
      <c r="C635" s="321"/>
      <c r="D635" s="311" t="s">
        <v>738</v>
      </c>
      <c r="E635" s="311" t="s">
        <v>216</v>
      </c>
      <c r="F635" s="313">
        <v>2264.048442</v>
      </c>
      <c r="G635" s="313">
        <v>1673.1504</v>
      </c>
      <c r="H635" s="313">
        <v>980.6376</v>
      </c>
      <c r="I635" s="313">
        <v>186.5712</v>
      </c>
      <c r="J635" s="313">
        <v>128.646</v>
      </c>
      <c r="K635" s="313">
        <v>377.2956</v>
      </c>
      <c r="L635" s="313">
        <v>390.120042</v>
      </c>
      <c r="M635" s="313">
        <v>237.3354</v>
      </c>
      <c r="N635" s="313"/>
      <c r="O635" s="313">
        <v>129.0511</v>
      </c>
      <c r="P635" s="313"/>
      <c r="Q635" s="313">
        <v>23.733542</v>
      </c>
      <c r="R635" s="313">
        <v>200.778</v>
      </c>
      <c r="S635" s="313"/>
      <c r="T635" s="313"/>
      <c r="U635" s="313"/>
      <c r="V635" s="313"/>
    </row>
    <row r="636" s="304" customFormat="1" ht="22.8" customHeight="1" spans="1:22">
      <c r="A636" s="321" t="s">
        <v>738</v>
      </c>
      <c r="B636" s="321" t="s">
        <v>583</v>
      </c>
      <c r="C636" s="321"/>
      <c r="D636" s="311" t="s">
        <v>793</v>
      </c>
      <c r="E636" s="311" t="s">
        <v>219</v>
      </c>
      <c r="F636" s="313">
        <v>2264.048442</v>
      </c>
      <c r="G636" s="313">
        <v>1673.1504</v>
      </c>
      <c r="H636" s="313">
        <v>980.6376</v>
      </c>
      <c r="I636" s="313">
        <v>186.5712</v>
      </c>
      <c r="J636" s="313">
        <v>128.646</v>
      </c>
      <c r="K636" s="313">
        <v>377.2956</v>
      </c>
      <c r="L636" s="313">
        <v>390.120042</v>
      </c>
      <c r="M636" s="313">
        <v>237.3354</v>
      </c>
      <c r="N636" s="313"/>
      <c r="O636" s="313">
        <v>129.0511</v>
      </c>
      <c r="P636" s="313"/>
      <c r="Q636" s="313">
        <v>23.733542</v>
      </c>
      <c r="R636" s="313">
        <v>200.778</v>
      </c>
      <c r="S636" s="313"/>
      <c r="T636" s="313"/>
      <c r="U636" s="313"/>
      <c r="V636" s="313"/>
    </row>
    <row r="637" s="304" customFormat="1" ht="22.8" customHeight="1" spans="1:22">
      <c r="A637" s="314" t="s">
        <v>738</v>
      </c>
      <c r="B637" s="314" t="s">
        <v>583</v>
      </c>
      <c r="C637" s="314" t="s">
        <v>583</v>
      </c>
      <c r="D637" s="315" t="s">
        <v>799</v>
      </c>
      <c r="E637" s="325" t="s">
        <v>800</v>
      </c>
      <c r="F637" s="317">
        <v>1571.130542</v>
      </c>
      <c r="G637" s="318">
        <v>1109.2836</v>
      </c>
      <c r="H637" s="318">
        <v>980.6376</v>
      </c>
      <c r="I637" s="318"/>
      <c r="J637" s="318">
        <v>128.646</v>
      </c>
      <c r="K637" s="318"/>
      <c r="L637" s="317">
        <v>261.068942</v>
      </c>
      <c r="M637" s="318">
        <v>237.3354</v>
      </c>
      <c r="N637" s="318"/>
      <c r="O637" s="318"/>
      <c r="P637" s="318"/>
      <c r="Q637" s="318">
        <v>23.733542</v>
      </c>
      <c r="R637" s="318">
        <v>200.778</v>
      </c>
      <c r="S637" s="317"/>
      <c r="T637" s="318"/>
      <c r="U637" s="318"/>
      <c r="V637" s="318"/>
    </row>
    <row r="638" s="304" customFormat="1" ht="22.8" customHeight="1" spans="1:22">
      <c r="A638" s="314" t="s">
        <v>738</v>
      </c>
      <c r="B638" s="314" t="s">
        <v>583</v>
      </c>
      <c r="C638" s="314" t="s">
        <v>622</v>
      </c>
      <c r="D638" s="315" t="s">
        <v>801</v>
      </c>
      <c r="E638" s="325" t="s">
        <v>802</v>
      </c>
      <c r="F638" s="317">
        <v>692.9179</v>
      </c>
      <c r="G638" s="318">
        <v>563.8668</v>
      </c>
      <c r="H638" s="318"/>
      <c r="I638" s="318">
        <v>186.5712</v>
      </c>
      <c r="J638" s="318"/>
      <c r="K638" s="318">
        <v>377.2956</v>
      </c>
      <c r="L638" s="317">
        <v>129.0511</v>
      </c>
      <c r="M638" s="318"/>
      <c r="N638" s="318"/>
      <c r="O638" s="318">
        <v>129.0511</v>
      </c>
      <c r="P638" s="318"/>
      <c r="Q638" s="318"/>
      <c r="R638" s="318"/>
      <c r="S638" s="317"/>
      <c r="T638" s="318"/>
      <c r="U638" s="318"/>
      <c r="V638" s="318"/>
    </row>
    <row r="639" s="304" customFormat="1" ht="22.8" customHeight="1" spans="1:22">
      <c r="A639" s="309"/>
      <c r="B639" s="309"/>
      <c r="C639" s="309"/>
      <c r="D639" s="312" t="s">
        <v>833</v>
      </c>
      <c r="E639" s="312" t="s">
        <v>834</v>
      </c>
      <c r="F639" s="310">
        <v>2145.003445</v>
      </c>
      <c r="G639" s="310">
        <v>1581.8168</v>
      </c>
      <c r="H639" s="310">
        <v>910.5984</v>
      </c>
      <c r="I639" s="310">
        <v>165.9804</v>
      </c>
      <c r="J639" s="310">
        <v>128.0928</v>
      </c>
      <c r="K639" s="310">
        <v>377.1452</v>
      </c>
      <c r="L639" s="310">
        <v>373.368645</v>
      </c>
      <c r="M639" s="310">
        <v>227.1444</v>
      </c>
      <c r="N639" s="310"/>
      <c r="O639" s="310">
        <v>123.5098</v>
      </c>
      <c r="P639" s="310"/>
      <c r="Q639" s="310">
        <v>22.714445</v>
      </c>
      <c r="R639" s="310">
        <v>189.818</v>
      </c>
      <c r="S639" s="310"/>
      <c r="T639" s="310"/>
      <c r="U639" s="310"/>
      <c r="V639" s="310"/>
    </row>
    <row r="640" s="304" customFormat="1" ht="22.8" customHeight="1" spans="1:22">
      <c r="A640" s="321" t="s">
        <v>738</v>
      </c>
      <c r="B640" s="321"/>
      <c r="C640" s="321"/>
      <c r="D640" s="311" t="s">
        <v>738</v>
      </c>
      <c r="E640" s="311" t="s">
        <v>216</v>
      </c>
      <c r="F640" s="313">
        <v>2145.003445</v>
      </c>
      <c r="G640" s="313">
        <v>1581.8168</v>
      </c>
      <c r="H640" s="313">
        <v>910.5984</v>
      </c>
      <c r="I640" s="313">
        <v>165.9804</v>
      </c>
      <c r="J640" s="313">
        <v>128.0928</v>
      </c>
      <c r="K640" s="313">
        <v>377.1452</v>
      </c>
      <c r="L640" s="313">
        <v>373.368645</v>
      </c>
      <c r="M640" s="313">
        <v>227.1444</v>
      </c>
      <c r="N640" s="313"/>
      <c r="O640" s="313">
        <v>123.5098</v>
      </c>
      <c r="P640" s="313"/>
      <c r="Q640" s="313">
        <v>22.714445</v>
      </c>
      <c r="R640" s="313">
        <v>189.818</v>
      </c>
      <c r="S640" s="313"/>
      <c r="T640" s="313"/>
      <c r="U640" s="313"/>
      <c r="V640" s="313"/>
    </row>
    <row r="641" s="304" customFormat="1" ht="22.8" customHeight="1" spans="1:22">
      <c r="A641" s="321" t="s">
        <v>738</v>
      </c>
      <c r="B641" s="321" t="s">
        <v>583</v>
      </c>
      <c r="C641" s="321"/>
      <c r="D641" s="311" t="s">
        <v>793</v>
      </c>
      <c r="E641" s="311" t="s">
        <v>219</v>
      </c>
      <c r="F641" s="313">
        <v>2145.003445</v>
      </c>
      <c r="G641" s="313">
        <v>1581.8168</v>
      </c>
      <c r="H641" s="313">
        <v>910.5984</v>
      </c>
      <c r="I641" s="313">
        <v>165.9804</v>
      </c>
      <c r="J641" s="313">
        <v>128.0928</v>
      </c>
      <c r="K641" s="313">
        <v>377.1452</v>
      </c>
      <c r="L641" s="313">
        <v>373.368645</v>
      </c>
      <c r="M641" s="313">
        <v>227.1444</v>
      </c>
      <c r="N641" s="313"/>
      <c r="O641" s="313">
        <v>123.5098</v>
      </c>
      <c r="P641" s="313"/>
      <c r="Q641" s="313">
        <v>22.714445</v>
      </c>
      <c r="R641" s="313">
        <v>189.818</v>
      </c>
      <c r="S641" s="313"/>
      <c r="T641" s="313"/>
      <c r="U641" s="313"/>
      <c r="V641" s="313"/>
    </row>
    <row r="642" s="304" customFormat="1" ht="22.8" customHeight="1" spans="1:22">
      <c r="A642" s="314" t="s">
        <v>738</v>
      </c>
      <c r="B642" s="314" t="s">
        <v>583</v>
      </c>
      <c r="C642" s="314" t="s">
        <v>583</v>
      </c>
      <c r="D642" s="315" t="s">
        <v>799</v>
      </c>
      <c r="E642" s="325" t="s">
        <v>800</v>
      </c>
      <c r="F642" s="317">
        <v>2122.289</v>
      </c>
      <c r="G642" s="318">
        <v>1581.8168</v>
      </c>
      <c r="H642" s="318">
        <v>910.5984</v>
      </c>
      <c r="I642" s="318">
        <v>165.9804</v>
      </c>
      <c r="J642" s="318">
        <v>128.0928</v>
      </c>
      <c r="K642" s="318">
        <v>377.1452</v>
      </c>
      <c r="L642" s="317">
        <v>350.6542</v>
      </c>
      <c r="M642" s="318">
        <v>227.1444</v>
      </c>
      <c r="N642" s="318"/>
      <c r="O642" s="318">
        <v>123.5098</v>
      </c>
      <c r="P642" s="318"/>
      <c r="Q642" s="318"/>
      <c r="R642" s="318">
        <v>189.818</v>
      </c>
      <c r="S642" s="317"/>
      <c r="T642" s="318"/>
      <c r="U642" s="318"/>
      <c r="V642" s="318"/>
    </row>
    <row r="643" s="304" customFormat="1" ht="22.8" customHeight="1" spans="1:22">
      <c r="A643" s="314" t="s">
        <v>738</v>
      </c>
      <c r="B643" s="314" t="s">
        <v>583</v>
      </c>
      <c r="C643" s="314" t="s">
        <v>622</v>
      </c>
      <c r="D643" s="315" t="s">
        <v>801</v>
      </c>
      <c r="E643" s="325" t="s">
        <v>802</v>
      </c>
      <c r="F643" s="317">
        <v>22.714445</v>
      </c>
      <c r="G643" s="318"/>
      <c r="H643" s="318"/>
      <c r="I643" s="318"/>
      <c r="J643" s="318"/>
      <c r="K643" s="318"/>
      <c r="L643" s="317">
        <v>22.714445</v>
      </c>
      <c r="M643" s="318"/>
      <c r="N643" s="318"/>
      <c r="O643" s="318"/>
      <c r="P643" s="318"/>
      <c r="Q643" s="318">
        <v>22.714445</v>
      </c>
      <c r="R643" s="318"/>
      <c r="S643" s="317"/>
      <c r="T643" s="318"/>
      <c r="U643" s="318"/>
      <c r="V643" s="318"/>
    </row>
    <row r="644" s="304" customFormat="1" ht="22.8" customHeight="1" spans="1:22">
      <c r="A644" s="309"/>
      <c r="B644" s="309"/>
      <c r="C644" s="309"/>
      <c r="D644" s="312" t="s">
        <v>835</v>
      </c>
      <c r="E644" s="312" t="s">
        <v>836</v>
      </c>
      <c r="F644" s="310">
        <v>1023.76921</v>
      </c>
      <c r="G644" s="310">
        <v>755.2756</v>
      </c>
      <c r="H644" s="310">
        <v>411.1776</v>
      </c>
      <c r="I644" s="310">
        <v>84.2472</v>
      </c>
      <c r="J644" s="310">
        <v>65.1732</v>
      </c>
      <c r="K644" s="310">
        <v>194.6776</v>
      </c>
      <c r="L644" s="310">
        <v>177.86051</v>
      </c>
      <c r="M644" s="310">
        <v>108.2041</v>
      </c>
      <c r="N644" s="310"/>
      <c r="O644" s="310">
        <v>58.836</v>
      </c>
      <c r="P644" s="310"/>
      <c r="Q644" s="310">
        <v>10.82041</v>
      </c>
      <c r="R644" s="310">
        <v>90.6331</v>
      </c>
      <c r="S644" s="310"/>
      <c r="T644" s="310"/>
      <c r="U644" s="310"/>
      <c r="V644" s="310"/>
    </row>
    <row r="645" s="304" customFormat="1" ht="22.8" customHeight="1" spans="1:22">
      <c r="A645" s="321" t="s">
        <v>738</v>
      </c>
      <c r="B645" s="321"/>
      <c r="C645" s="321"/>
      <c r="D645" s="311" t="s">
        <v>738</v>
      </c>
      <c r="E645" s="311" t="s">
        <v>216</v>
      </c>
      <c r="F645" s="313">
        <v>1023.76921</v>
      </c>
      <c r="G645" s="313">
        <v>755.2756</v>
      </c>
      <c r="H645" s="313">
        <v>411.1776</v>
      </c>
      <c r="I645" s="313">
        <v>84.2472</v>
      </c>
      <c r="J645" s="313">
        <v>65.1732</v>
      </c>
      <c r="K645" s="313">
        <v>194.6776</v>
      </c>
      <c r="L645" s="313">
        <v>177.86051</v>
      </c>
      <c r="M645" s="313">
        <v>108.2041</v>
      </c>
      <c r="N645" s="313"/>
      <c r="O645" s="313">
        <v>58.836</v>
      </c>
      <c r="P645" s="313"/>
      <c r="Q645" s="313">
        <v>10.82041</v>
      </c>
      <c r="R645" s="313">
        <v>90.6331</v>
      </c>
      <c r="S645" s="313"/>
      <c r="T645" s="313"/>
      <c r="U645" s="313"/>
      <c r="V645" s="313"/>
    </row>
    <row r="646" s="304" customFormat="1" ht="22.8" customHeight="1" spans="1:22">
      <c r="A646" s="321" t="s">
        <v>738</v>
      </c>
      <c r="B646" s="321" t="s">
        <v>583</v>
      </c>
      <c r="C646" s="321"/>
      <c r="D646" s="311" t="s">
        <v>793</v>
      </c>
      <c r="E646" s="311" t="s">
        <v>219</v>
      </c>
      <c r="F646" s="313">
        <v>1023.76921</v>
      </c>
      <c r="G646" s="313">
        <v>755.2756</v>
      </c>
      <c r="H646" s="313">
        <v>411.1776</v>
      </c>
      <c r="I646" s="313">
        <v>84.2472</v>
      </c>
      <c r="J646" s="313">
        <v>65.1732</v>
      </c>
      <c r="K646" s="313">
        <v>194.6776</v>
      </c>
      <c r="L646" s="313">
        <v>177.86051</v>
      </c>
      <c r="M646" s="313">
        <v>108.2041</v>
      </c>
      <c r="N646" s="313"/>
      <c r="O646" s="313">
        <v>58.836</v>
      </c>
      <c r="P646" s="313"/>
      <c r="Q646" s="313">
        <v>10.82041</v>
      </c>
      <c r="R646" s="313">
        <v>90.6331</v>
      </c>
      <c r="S646" s="313"/>
      <c r="T646" s="313"/>
      <c r="U646" s="313"/>
      <c r="V646" s="313"/>
    </row>
    <row r="647" s="304" customFormat="1" ht="22.8" customHeight="1" spans="1:22">
      <c r="A647" s="314" t="s">
        <v>738</v>
      </c>
      <c r="B647" s="314" t="s">
        <v>583</v>
      </c>
      <c r="C647" s="314" t="s">
        <v>565</v>
      </c>
      <c r="D647" s="315" t="s">
        <v>837</v>
      </c>
      <c r="E647" s="325" t="s">
        <v>838</v>
      </c>
      <c r="F647" s="317">
        <v>65.1732</v>
      </c>
      <c r="G647" s="318">
        <v>65.1732</v>
      </c>
      <c r="H647" s="318"/>
      <c r="I647" s="318"/>
      <c r="J647" s="318">
        <v>65.1732</v>
      </c>
      <c r="K647" s="318"/>
      <c r="L647" s="317"/>
      <c r="M647" s="318"/>
      <c r="N647" s="318"/>
      <c r="O647" s="318"/>
      <c r="P647" s="318"/>
      <c r="Q647" s="318"/>
      <c r="R647" s="318"/>
      <c r="S647" s="317"/>
      <c r="T647" s="318"/>
      <c r="U647" s="318"/>
      <c r="V647" s="318"/>
    </row>
    <row r="648" s="304" customFormat="1" ht="22.8" customHeight="1" spans="1:22">
      <c r="A648" s="314" t="s">
        <v>738</v>
      </c>
      <c r="B648" s="314" t="s">
        <v>583</v>
      </c>
      <c r="C648" s="314" t="s">
        <v>583</v>
      </c>
      <c r="D648" s="315" t="s">
        <v>799</v>
      </c>
      <c r="E648" s="325" t="s">
        <v>800</v>
      </c>
      <c r="F648" s="317">
        <v>620.83521</v>
      </c>
      <c r="G648" s="318">
        <v>411.1776</v>
      </c>
      <c r="H648" s="318">
        <v>411.1776</v>
      </c>
      <c r="I648" s="318"/>
      <c r="J648" s="318"/>
      <c r="K648" s="318"/>
      <c r="L648" s="317">
        <v>119.02451</v>
      </c>
      <c r="M648" s="318">
        <v>108.2041</v>
      </c>
      <c r="N648" s="318"/>
      <c r="O648" s="318"/>
      <c r="P648" s="318"/>
      <c r="Q648" s="318">
        <v>10.82041</v>
      </c>
      <c r="R648" s="318">
        <v>90.6331</v>
      </c>
      <c r="S648" s="317"/>
      <c r="T648" s="318"/>
      <c r="U648" s="318"/>
      <c r="V648" s="318"/>
    </row>
    <row r="649" s="304" customFormat="1" ht="22.8" customHeight="1" spans="1:22">
      <c r="A649" s="314" t="s">
        <v>738</v>
      </c>
      <c r="B649" s="314" t="s">
        <v>583</v>
      </c>
      <c r="C649" s="314" t="s">
        <v>622</v>
      </c>
      <c r="D649" s="315" t="s">
        <v>801</v>
      </c>
      <c r="E649" s="325" t="s">
        <v>802</v>
      </c>
      <c r="F649" s="317">
        <v>337.7608</v>
      </c>
      <c r="G649" s="318">
        <v>278.9248</v>
      </c>
      <c r="H649" s="318"/>
      <c r="I649" s="318">
        <v>84.2472</v>
      </c>
      <c r="J649" s="318"/>
      <c r="K649" s="318">
        <v>194.6776</v>
      </c>
      <c r="L649" s="317">
        <v>58.836</v>
      </c>
      <c r="M649" s="318"/>
      <c r="N649" s="318"/>
      <c r="O649" s="318">
        <v>58.836</v>
      </c>
      <c r="P649" s="318"/>
      <c r="Q649" s="318"/>
      <c r="R649" s="318"/>
      <c r="S649" s="317"/>
      <c r="T649" s="318"/>
      <c r="U649" s="318"/>
      <c r="V649" s="318"/>
    </row>
    <row r="650" s="304" customFormat="1" ht="22.8" customHeight="1" spans="1:22">
      <c r="A650" s="309"/>
      <c r="B650" s="309"/>
      <c r="C650" s="309"/>
      <c r="D650" s="312" t="s">
        <v>839</v>
      </c>
      <c r="E650" s="312" t="s">
        <v>840</v>
      </c>
      <c r="F650" s="310">
        <v>77.141378</v>
      </c>
      <c r="G650" s="310">
        <v>55.8924</v>
      </c>
      <c r="H650" s="310">
        <v>33.378</v>
      </c>
      <c r="I650" s="310">
        <v>2.5632</v>
      </c>
      <c r="J650" s="310">
        <v>5.04</v>
      </c>
      <c r="K650" s="310">
        <v>14.9112</v>
      </c>
      <c r="L650" s="310">
        <v>14.541878</v>
      </c>
      <c r="M650" s="310">
        <v>8.8468</v>
      </c>
      <c r="N650" s="310"/>
      <c r="O650" s="310">
        <v>4.8104</v>
      </c>
      <c r="P650" s="310"/>
      <c r="Q650" s="310">
        <v>0.884678</v>
      </c>
      <c r="R650" s="310">
        <v>6.7071</v>
      </c>
      <c r="S650" s="310"/>
      <c r="T650" s="310"/>
      <c r="U650" s="310"/>
      <c r="V650" s="310"/>
    </row>
    <row r="651" s="304" customFormat="1" ht="22.8" customHeight="1" spans="1:22">
      <c r="A651" s="321" t="s">
        <v>738</v>
      </c>
      <c r="B651" s="321"/>
      <c r="C651" s="321"/>
      <c r="D651" s="311" t="s">
        <v>738</v>
      </c>
      <c r="E651" s="311" t="s">
        <v>216</v>
      </c>
      <c r="F651" s="313">
        <v>77.141378</v>
      </c>
      <c r="G651" s="313">
        <v>55.8924</v>
      </c>
      <c r="H651" s="313">
        <v>33.378</v>
      </c>
      <c r="I651" s="313">
        <v>2.5632</v>
      </c>
      <c r="J651" s="313">
        <v>5.04</v>
      </c>
      <c r="K651" s="313">
        <v>14.9112</v>
      </c>
      <c r="L651" s="313">
        <v>14.541878</v>
      </c>
      <c r="M651" s="313">
        <v>8.8468</v>
      </c>
      <c r="N651" s="313"/>
      <c r="O651" s="313">
        <v>4.8104</v>
      </c>
      <c r="P651" s="313"/>
      <c r="Q651" s="313">
        <v>0.884678</v>
      </c>
      <c r="R651" s="313">
        <v>6.7071</v>
      </c>
      <c r="S651" s="313"/>
      <c r="T651" s="313"/>
      <c r="U651" s="313"/>
      <c r="V651" s="313"/>
    </row>
    <row r="652" s="304" customFormat="1" ht="22.8" customHeight="1" spans="1:22">
      <c r="A652" s="321" t="s">
        <v>738</v>
      </c>
      <c r="B652" s="321" t="s">
        <v>583</v>
      </c>
      <c r="C652" s="321"/>
      <c r="D652" s="311" t="s">
        <v>793</v>
      </c>
      <c r="E652" s="311" t="s">
        <v>219</v>
      </c>
      <c r="F652" s="313">
        <v>77.141378</v>
      </c>
      <c r="G652" s="313">
        <v>55.8924</v>
      </c>
      <c r="H652" s="313">
        <v>33.378</v>
      </c>
      <c r="I652" s="313">
        <v>2.5632</v>
      </c>
      <c r="J652" s="313">
        <v>5.04</v>
      </c>
      <c r="K652" s="313">
        <v>14.9112</v>
      </c>
      <c r="L652" s="313">
        <v>14.541878</v>
      </c>
      <c r="M652" s="313">
        <v>8.8468</v>
      </c>
      <c r="N652" s="313"/>
      <c r="O652" s="313">
        <v>4.8104</v>
      </c>
      <c r="P652" s="313"/>
      <c r="Q652" s="313">
        <v>0.884678</v>
      </c>
      <c r="R652" s="313">
        <v>6.7071</v>
      </c>
      <c r="S652" s="313"/>
      <c r="T652" s="313"/>
      <c r="U652" s="313"/>
      <c r="V652" s="313"/>
    </row>
    <row r="653" s="304" customFormat="1" ht="22.8" customHeight="1" spans="1:22">
      <c r="A653" s="314" t="s">
        <v>738</v>
      </c>
      <c r="B653" s="314" t="s">
        <v>583</v>
      </c>
      <c r="C653" s="314" t="s">
        <v>565</v>
      </c>
      <c r="D653" s="315" t="s">
        <v>837</v>
      </c>
      <c r="E653" s="325" t="s">
        <v>838</v>
      </c>
      <c r="F653" s="317">
        <v>77.141378</v>
      </c>
      <c r="G653" s="318">
        <v>55.8924</v>
      </c>
      <c r="H653" s="318">
        <v>33.378</v>
      </c>
      <c r="I653" s="318">
        <v>2.5632</v>
      </c>
      <c r="J653" s="318">
        <v>5.04</v>
      </c>
      <c r="K653" s="318">
        <v>14.9112</v>
      </c>
      <c r="L653" s="317">
        <v>14.541878</v>
      </c>
      <c r="M653" s="318">
        <v>8.8468</v>
      </c>
      <c r="N653" s="318"/>
      <c r="O653" s="318">
        <v>4.8104</v>
      </c>
      <c r="P653" s="318"/>
      <c r="Q653" s="318">
        <v>0.884678</v>
      </c>
      <c r="R653" s="318">
        <v>6.7071</v>
      </c>
      <c r="S653" s="317"/>
      <c r="T653" s="318"/>
      <c r="U653" s="318"/>
      <c r="V653" s="318"/>
    </row>
    <row r="654" s="304" customFormat="1" ht="22.8" customHeight="1" spans="1:22">
      <c r="A654" s="309"/>
      <c r="B654" s="309"/>
      <c r="C654" s="309"/>
      <c r="D654" s="312" t="s">
        <v>841</v>
      </c>
      <c r="E654" s="312" t="s">
        <v>842</v>
      </c>
      <c r="F654" s="310">
        <v>138.382102</v>
      </c>
      <c r="G654" s="310">
        <v>100.2876</v>
      </c>
      <c r="H654" s="310">
        <v>60.0312</v>
      </c>
      <c r="I654" s="310">
        <v>2.8128</v>
      </c>
      <c r="J654" s="310">
        <v>9.3804</v>
      </c>
      <c r="K654" s="310">
        <v>28.0632</v>
      </c>
      <c r="L654" s="310">
        <v>26.060002</v>
      </c>
      <c r="M654" s="310">
        <v>15.854</v>
      </c>
      <c r="N654" s="310"/>
      <c r="O654" s="310">
        <v>8.6206</v>
      </c>
      <c r="P654" s="310"/>
      <c r="Q654" s="310">
        <v>1.585402</v>
      </c>
      <c r="R654" s="310">
        <v>12.0345</v>
      </c>
      <c r="S654" s="310"/>
      <c r="T654" s="310"/>
      <c r="U654" s="310"/>
      <c r="V654" s="310"/>
    </row>
    <row r="655" s="304" customFormat="1" ht="22.8" customHeight="1" spans="1:22">
      <c r="A655" s="321" t="s">
        <v>738</v>
      </c>
      <c r="B655" s="321"/>
      <c r="C655" s="321"/>
      <c r="D655" s="311" t="s">
        <v>738</v>
      </c>
      <c r="E655" s="311" t="s">
        <v>216</v>
      </c>
      <c r="F655" s="313">
        <v>138.382102</v>
      </c>
      <c r="G655" s="313">
        <v>100.2876</v>
      </c>
      <c r="H655" s="313">
        <v>60.0312</v>
      </c>
      <c r="I655" s="313">
        <v>2.8128</v>
      </c>
      <c r="J655" s="313">
        <v>9.3804</v>
      </c>
      <c r="K655" s="313">
        <v>28.0632</v>
      </c>
      <c r="L655" s="313">
        <v>26.060002</v>
      </c>
      <c r="M655" s="313">
        <v>15.854</v>
      </c>
      <c r="N655" s="313"/>
      <c r="O655" s="313">
        <v>8.6206</v>
      </c>
      <c r="P655" s="313"/>
      <c r="Q655" s="313">
        <v>1.585402</v>
      </c>
      <c r="R655" s="313">
        <v>12.0345</v>
      </c>
      <c r="S655" s="313"/>
      <c r="T655" s="313"/>
      <c r="U655" s="313"/>
      <c r="V655" s="313"/>
    </row>
    <row r="656" s="304" customFormat="1" ht="22.8" customHeight="1" spans="1:22">
      <c r="A656" s="321" t="s">
        <v>738</v>
      </c>
      <c r="B656" s="321" t="s">
        <v>583</v>
      </c>
      <c r="C656" s="321"/>
      <c r="D656" s="311" t="s">
        <v>793</v>
      </c>
      <c r="E656" s="311" t="s">
        <v>219</v>
      </c>
      <c r="F656" s="313">
        <v>138.382102</v>
      </c>
      <c r="G656" s="313">
        <v>100.2876</v>
      </c>
      <c r="H656" s="313">
        <v>60.0312</v>
      </c>
      <c r="I656" s="313">
        <v>2.8128</v>
      </c>
      <c r="J656" s="313">
        <v>9.3804</v>
      </c>
      <c r="K656" s="313">
        <v>28.0632</v>
      </c>
      <c r="L656" s="313">
        <v>26.060002</v>
      </c>
      <c r="M656" s="313">
        <v>15.854</v>
      </c>
      <c r="N656" s="313"/>
      <c r="O656" s="313">
        <v>8.6206</v>
      </c>
      <c r="P656" s="313"/>
      <c r="Q656" s="313">
        <v>1.585402</v>
      </c>
      <c r="R656" s="313">
        <v>12.0345</v>
      </c>
      <c r="S656" s="313"/>
      <c r="T656" s="313"/>
      <c r="U656" s="313"/>
      <c r="V656" s="313"/>
    </row>
    <row r="657" s="304" customFormat="1" ht="22.8" customHeight="1" spans="1:22">
      <c r="A657" s="314" t="s">
        <v>738</v>
      </c>
      <c r="B657" s="314" t="s">
        <v>583</v>
      </c>
      <c r="C657" s="314" t="s">
        <v>565</v>
      </c>
      <c r="D657" s="315" t="s">
        <v>837</v>
      </c>
      <c r="E657" s="325" t="s">
        <v>838</v>
      </c>
      <c r="F657" s="317">
        <v>138.382102</v>
      </c>
      <c r="G657" s="318">
        <v>100.2876</v>
      </c>
      <c r="H657" s="318">
        <v>60.0312</v>
      </c>
      <c r="I657" s="318">
        <v>2.8128</v>
      </c>
      <c r="J657" s="318">
        <v>9.3804</v>
      </c>
      <c r="K657" s="318">
        <v>28.0632</v>
      </c>
      <c r="L657" s="317">
        <v>26.060002</v>
      </c>
      <c r="M657" s="318">
        <v>15.854</v>
      </c>
      <c r="N657" s="318"/>
      <c r="O657" s="318">
        <v>8.6206</v>
      </c>
      <c r="P657" s="318"/>
      <c r="Q657" s="318">
        <v>1.585402</v>
      </c>
      <c r="R657" s="318">
        <v>12.0345</v>
      </c>
      <c r="S657" s="317"/>
      <c r="T657" s="318"/>
      <c r="U657" s="318"/>
      <c r="V657" s="318"/>
    </row>
    <row r="658" s="304" customFormat="1" ht="22.8" customHeight="1" spans="1:22">
      <c r="A658" s="309"/>
      <c r="B658" s="309"/>
      <c r="C658" s="309"/>
      <c r="D658" s="312" t="s">
        <v>843</v>
      </c>
      <c r="E658" s="312" t="s">
        <v>844</v>
      </c>
      <c r="F658" s="310">
        <v>4666.804136</v>
      </c>
      <c r="G658" s="310">
        <v>3380.796</v>
      </c>
      <c r="H658" s="310">
        <v>2047.8708</v>
      </c>
      <c r="I658" s="310">
        <v>209.0436</v>
      </c>
      <c r="J658" s="310">
        <v>286.4148</v>
      </c>
      <c r="K658" s="310">
        <v>837.4668</v>
      </c>
      <c r="L658" s="310">
        <v>880.312636</v>
      </c>
      <c r="M658" s="310">
        <v>535.5514</v>
      </c>
      <c r="N658" s="310"/>
      <c r="O658" s="310">
        <v>291.2061</v>
      </c>
      <c r="P658" s="310"/>
      <c r="Q658" s="310">
        <v>53.555136</v>
      </c>
      <c r="R658" s="310">
        <v>405.6955</v>
      </c>
      <c r="S658" s="310"/>
      <c r="T658" s="310"/>
      <c r="U658" s="310"/>
      <c r="V658" s="310"/>
    </row>
    <row r="659" s="304" customFormat="1" ht="22.8" customHeight="1" spans="1:22">
      <c r="A659" s="321" t="s">
        <v>738</v>
      </c>
      <c r="B659" s="321"/>
      <c r="C659" s="321"/>
      <c r="D659" s="311" t="s">
        <v>738</v>
      </c>
      <c r="E659" s="311" t="s">
        <v>216</v>
      </c>
      <c r="F659" s="313">
        <v>4666.804136</v>
      </c>
      <c r="G659" s="313">
        <v>3380.796</v>
      </c>
      <c r="H659" s="313">
        <v>2047.8708</v>
      </c>
      <c r="I659" s="313">
        <v>209.0436</v>
      </c>
      <c r="J659" s="313">
        <v>286.4148</v>
      </c>
      <c r="K659" s="313">
        <v>837.4668</v>
      </c>
      <c r="L659" s="313">
        <v>880.312636</v>
      </c>
      <c r="M659" s="313">
        <v>535.5514</v>
      </c>
      <c r="N659" s="313"/>
      <c r="O659" s="313">
        <v>291.2061</v>
      </c>
      <c r="P659" s="313"/>
      <c r="Q659" s="313">
        <v>53.555136</v>
      </c>
      <c r="R659" s="313">
        <v>405.6955</v>
      </c>
      <c r="S659" s="313"/>
      <c r="T659" s="313"/>
      <c r="U659" s="313"/>
      <c r="V659" s="313"/>
    </row>
    <row r="660" s="304" customFormat="1" ht="22.8" customHeight="1" spans="1:22">
      <c r="A660" s="321" t="s">
        <v>738</v>
      </c>
      <c r="B660" s="321" t="s">
        <v>583</v>
      </c>
      <c r="C660" s="321"/>
      <c r="D660" s="311" t="s">
        <v>793</v>
      </c>
      <c r="E660" s="311" t="s">
        <v>219</v>
      </c>
      <c r="F660" s="313">
        <v>4666.804136</v>
      </c>
      <c r="G660" s="313">
        <v>3380.796</v>
      </c>
      <c r="H660" s="313">
        <v>2047.8708</v>
      </c>
      <c r="I660" s="313">
        <v>209.0436</v>
      </c>
      <c r="J660" s="313">
        <v>286.4148</v>
      </c>
      <c r="K660" s="313">
        <v>837.4668</v>
      </c>
      <c r="L660" s="313">
        <v>880.312636</v>
      </c>
      <c r="M660" s="313">
        <v>535.5514</v>
      </c>
      <c r="N660" s="313"/>
      <c r="O660" s="313">
        <v>291.2061</v>
      </c>
      <c r="P660" s="313"/>
      <c r="Q660" s="313">
        <v>53.555136</v>
      </c>
      <c r="R660" s="313">
        <v>405.6955</v>
      </c>
      <c r="S660" s="313"/>
      <c r="T660" s="313"/>
      <c r="U660" s="313"/>
      <c r="V660" s="313"/>
    </row>
    <row r="661" s="304" customFormat="1" ht="22.8" customHeight="1" spans="1:22">
      <c r="A661" s="314" t="s">
        <v>738</v>
      </c>
      <c r="B661" s="314" t="s">
        <v>583</v>
      </c>
      <c r="C661" s="314" t="s">
        <v>794</v>
      </c>
      <c r="D661" s="315" t="s">
        <v>795</v>
      </c>
      <c r="E661" s="325" t="s">
        <v>796</v>
      </c>
      <c r="F661" s="317">
        <v>4666.804136</v>
      </c>
      <c r="G661" s="318">
        <v>3380.796</v>
      </c>
      <c r="H661" s="318">
        <v>2047.8708</v>
      </c>
      <c r="I661" s="318">
        <v>209.0436</v>
      </c>
      <c r="J661" s="318">
        <v>286.4148</v>
      </c>
      <c r="K661" s="318">
        <v>837.4668</v>
      </c>
      <c r="L661" s="317">
        <v>880.312636</v>
      </c>
      <c r="M661" s="318">
        <v>535.5514</v>
      </c>
      <c r="N661" s="318"/>
      <c r="O661" s="318">
        <v>291.2061</v>
      </c>
      <c r="P661" s="318"/>
      <c r="Q661" s="318">
        <v>53.555136</v>
      </c>
      <c r="R661" s="318">
        <v>405.6955</v>
      </c>
      <c r="S661" s="317"/>
      <c r="T661" s="318"/>
      <c r="U661" s="318"/>
      <c r="V661" s="318"/>
    </row>
    <row r="662" s="304" customFormat="1" ht="22.8" customHeight="1" spans="1:22">
      <c r="A662" s="309"/>
      <c r="B662" s="309"/>
      <c r="C662" s="309"/>
      <c r="D662" s="312" t="s">
        <v>845</v>
      </c>
      <c r="E662" s="312" t="s">
        <v>846</v>
      </c>
      <c r="F662" s="310">
        <v>3549.977656</v>
      </c>
      <c r="G662" s="310">
        <v>2572.116</v>
      </c>
      <c r="H662" s="310">
        <v>1576.4604</v>
      </c>
      <c r="I662" s="310">
        <v>80.1372</v>
      </c>
      <c r="J662" s="310">
        <v>232.5012</v>
      </c>
      <c r="K662" s="310">
        <v>683.0172</v>
      </c>
      <c r="L662" s="310">
        <v>669.207756</v>
      </c>
      <c r="M662" s="310">
        <v>407.1226</v>
      </c>
      <c r="N662" s="310"/>
      <c r="O662" s="310">
        <v>221.3729</v>
      </c>
      <c r="P662" s="310"/>
      <c r="Q662" s="310">
        <v>40.712256</v>
      </c>
      <c r="R662" s="310">
        <v>308.6539</v>
      </c>
      <c r="S662" s="310"/>
      <c r="T662" s="310"/>
      <c r="U662" s="310"/>
      <c r="V662" s="310"/>
    </row>
    <row r="663" s="304" customFormat="1" ht="22.8" customHeight="1" spans="1:22">
      <c r="A663" s="321" t="s">
        <v>738</v>
      </c>
      <c r="B663" s="321"/>
      <c r="C663" s="321"/>
      <c r="D663" s="311" t="s">
        <v>738</v>
      </c>
      <c r="E663" s="311" t="s">
        <v>216</v>
      </c>
      <c r="F663" s="313">
        <v>3549.977656</v>
      </c>
      <c r="G663" s="313">
        <v>2572.116</v>
      </c>
      <c r="H663" s="313">
        <v>1576.4604</v>
      </c>
      <c r="I663" s="313">
        <v>80.1372</v>
      </c>
      <c r="J663" s="313">
        <v>232.5012</v>
      </c>
      <c r="K663" s="313">
        <v>683.0172</v>
      </c>
      <c r="L663" s="313">
        <v>669.207756</v>
      </c>
      <c r="M663" s="313">
        <v>407.1226</v>
      </c>
      <c r="N663" s="313"/>
      <c r="O663" s="313">
        <v>221.3729</v>
      </c>
      <c r="P663" s="313"/>
      <c r="Q663" s="313">
        <v>40.712256</v>
      </c>
      <c r="R663" s="313">
        <v>308.6539</v>
      </c>
      <c r="S663" s="313"/>
      <c r="T663" s="313"/>
      <c r="U663" s="313"/>
      <c r="V663" s="313"/>
    </row>
    <row r="664" s="304" customFormat="1" ht="22.8" customHeight="1" spans="1:22">
      <c r="A664" s="321" t="s">
        <v>738</v>
      </c>
      <c r="B664" s="321" t="s">
        <v>583</v>
      </c>
      <c r="C664" s="321"/>
      <c r="D664" s="311" t="s">
        <v>793</v>
      </c>
      <c r="E664" s="311" t="s">
        <v>219</v>
      </c>
      <c r="F664" s="313">
        <v>3549.977656</v>
      </c>
      <c r="G664" s="313">
        <v>2572.116</v>
      </c>
      <c r="H664" s="313">
        <v>1576.4604</v>
      </c>
      <c r="I664" s="313">
        <v>80.1372</v>
      </c>
      <c r="J664" s="313">
        <v>232.5012</v>
      </c>
      <c r="K664" s="313">
        <v>683.0172</v>
      </c>
      <c r="L664" s="313">
        <v>669.207756</v>
      </c>
      <c r="M664" s="313">
        <v>407.1226</v>
      </c>
      <c r="N664" s="313"/>
      <c r="O664" s="313">
        <v>221.3729</v>
      </c>
      <c r="P664" s="313"/>
      <c r="Q664" s="313">
        <v>40.712256</v>
      </c>
      <c r="R664" s="313">
        <v>308.6539</v>
      </c>
      <c r="S664" s="313"/>
      <c r="T664" s="313"/>
      <c r="U664" s="313"/>
      <c r="V664" s="313"/>
    </row>
    <row r="665" s="304" customFormat="1" ht="22.8" customHeight="1" spans="1:22">
      <c r="A665" s="314" t="s">
        <v>738</v>
      </c>
      <c r="B665" s="314" t="s">
        <v>583</v>
      </c>
      <c r="C665" s="314" t="s">
        <v>622</v>
      </c>
      <c r="D665" s="315" t="s">
        <v>801</v>
      </c>
      <c r="E665" s="325" t="s">
        <v>802</v>
      </c>
      <c r="F665" s="317">
        <v>1566.394656</v>
      </c>
      <c r="G665" s="318">
        <v>995.6556</v>
      </c>
      <c r="H665" s="318"/>
      <c r="I665" s="318">
        <v>80.1372</v>
      </c>
      <c r="J665" s="318">
        <v>232.5012</v>
      </c>
      <c r="K665" s="318">
        <v>683.0172</v>
      </c>
      <c r="L665" s="317">
        <v>262.085156</v>
      </c>
      <c r="M665" s="318"/>
      <c r="N665" s="318"/>
      <c r="O665" s="318">
        <v>221.3729</v>
      </c>
      <c r="P665" s="318"/>
      <c r="Q665" s="318">
        <v>40.712256</v>
      </c>
      <c r="R665" s="318">
        <v>308.6539</v>
      </c>
      <c r="S665" s="317"/>
      <c r="T665" s="318"/>
      <c r="U665" s="318"/>
      <c r="V665" s="318"/>
    </row>
    <row r="666" s="304" customFormat="1" ht="22.8" customHeight="1" spans="1:22">
      <c r="A666" s="314" t="s">
        <v>738</v>
      </c>
      <c r="B666" s="314" t="s">
        <v>583</v>
      </c>
      <c r="C666" s="314" t="s">
        <v>794</v>
      </c>
      <c r="D666" s="315" t="s">
        <v>795</v>
      </c>
      <c r="E666" s="325" t="s">
        <v>796</v>
      </c>
      <c r="F666" s="317">
        <v>1983.583</v>
      </c>
      <c r="G666" s="318">
        <v>1576.4604</v>
      </c>
      <c r="H666" s="318">
        <v>1576.4604</v>
      </c>
      <c r="I666" s="318"/>
      <c r="J666" s="318"/>
      <c r="K666" s="318"/>
      <c r="L666" s="317">
        <v>407.1226</v>
      </c>
      <c r="M666" s="318">
        <v>407.1226</v>
      </c>
      <c r="N666" s="318"/>
      <c r="O666" s="318"/>
      <c r="P666" s="318"/>
      <c r="Q666" s="318"/>
      <c r="R666" s="318"/>
      <c r="S666" s="317"/>
      <c r="T666" s="318"/>
      <c r="U666" s="318"/>
      <c r="V666" s="318"/>
    </row>
    <row r="667" s="304" customFormat="1" ht="22.8" customHeight="1" spans="1:22">
      <c r="A667" s="309"/>
      <c r="B667" s="309"/>
      <c r="C667" s="309"/>
      <c r="D667" s="312" t="s">
        <v>847</v>
      </c>
      <c r="E667" s="312" t="s">
        <v>848</v>
      </c>
      <c r="F667" s="310">
        <v>3478.936223</v>
      </c>
      <c r="G667" s="310">
        <v>2566.8212</v>
      </c>
      <c r="H667" s="310">
        <v>1383.582</v>
      </c>
      <c r="I667" s="310">
        <v>345</v>
      </c>
      <c r="J667" s="310">
        <v>212.4768</v>
      </c>
      <c r="K667" s="310">
        <v>625.7624</v>
      </c>
      <c r="L667" s="310">
        <v>604.096523</v>
      </c>
      <c r="M667" s="310">
        <v>367.5112</v>
      </c>
      <c r="N667" s="310"/>
      <c r="O667" s="310">
        <v>199.8342</v>
      </c>
      <c r="P667" s="310"/>
      <c r="Q667" s="310">
        <v>36.751123</v>
      </c>
      <c r="R667" s="310">
        <v>308.0185</v>
      </c>
      <c r="S667" s="310"/>
      <c r="T667" s="310"/>
      <c r="U667" s="310"/>
      <c r="V667" s="310"/>
    </row>
    <row r="668" s="304" customFormat="1" ht="22.8" customHeight="1" spans="1:22">
      <c r="A668" s="321" t="s">
        <v>738</v>
      </c>
      <c r="B668" s="321"/>
      <c r="C668" s="321"/>
      <c r="D668" s="311" t="s">
        <v>738</v>
      </c>
      <c r="E668" s="311" t="s">
        <v>216</v>
      </c>
      <c r="F668" s="313">
        <v>3478.936223</v>
      </c>
      <c r="G668" s="313">
        <v>2566.8212</v>
      </c>
      <c r="H668" s="313">
        <v>1383.582</v>
      </c>
      <c r="I668" s="313">
        <v>345</v>
      </c>
      <c r="J668" s="313">
        <v>212.4768</v>
      </c>
      <c r="K668" s="313">
        <v>625.7624</v>
      </c>
      <c r="L668" s="313">
        <v>604.096523</v>
      </c>
      <c r="M668" s="313">
        <v>367.5112</v>
      </c>
      <c r="N668" s="313"/>
      <c r="O668" s="313">
        <v>199.8342</v>
      </c>
      <c r="P668" s="313"/>
      <c r="Q668" s="313">
        <v>36.751123</v>
      </c>
      <c r="R668" s="313">
        <v>308.0185</v>
      </c>
      <c r="S668" s="313"/>
      <c r="T668" s="313"/>
      <c r="U668" s="313"/>
      <c r="V668" s="313"/>
    </row>
    <row r="669" s="304" customFormat="1" ht="22.8" customHeight="1" spans="1:22">
      <c r="A669" s="321" t="s">
        <v>738</v>
      </c>
      <c r="B669" s="321" t="s">
        <v>583</v>
      </c>
      <c r="C669" s="321"/>
      <c r="D669" s="311" t="s">
        <v>793</v>
      </c>
      <c r="E669" s="311" t="s">
        <v>219</v>
      </c>
      <c r="F669" s="313">
        <v>3478.936223</v>
      </c>
      <c r="G669" s="313">
        <v>2566.8212</v>
      </c>
      <c r="H669" s="313">
        <v>1383.582</v>
      </c>
      <c r="I669" s="313">
        <v>345</v>
      </c>
      <c r="J669" s="313">
        <v>212.4768</v>
      </c>
      <c r="K669" s="313">
        <v>625.7624</v>
      </c>
      <c r="L669" s="313">
        <v>604.096523</v>
      </c>
      <c r="M669" s="313">
        <v>367.5112</v>
      </c>
      <c r="N669" s="313"/>
      <c r="O669" s="313">
        <v>199.8342</v>
      </c>
      <c r="P669" s="313"/>
      <c r="Q669" s="313">
        <v>36.751123</v>
      </c>
      <c r="R669" s="313">
        <v>308.0185</v>
      </c>
      <c r="S669" s="313"/>
      <c r="T669" s="313"/>
      <c r="U669" s="313"/>
      <c r="V669" s="313"/>
    </row>
    <row r="670" s="304" customFormat="1" ht="22.8" customHeight="1" spans="1:22">
      <c r="A670" s="314" t="s">
        <v>738</v>
      </c>
      <c r="B670" s="314" t="s">
        <v>583</v>
      </c>
      <c r="C670" s="314" t="s">
        <v>794</v>
      </c>
      <c r="D670" s="315" t="s">
        <v>795</v>
      </c>
      <c r="E670" s="325" t="s">
        <v>796</v>
      </c>
      <c r="F670" s="317">
        <v>3478.936223</v>
      </c>
      <c r="G670" s="318">
        <v>2566.8212</v>
      </c>
      <c r="H670" s="318">
        <v>1383.582</v>
      </c>
      <c r="I670" s="318">
        <v>345</v>
      </c>
      <c r="J670" s="318">
        <v>212.4768</v>
      </c>
      <c r="K670" s="318">
        <v>625.7624</v>
      </c>
      <c r="L670" s="317">
        <v>604.096523</v>
      </c>
      <c r="M670" s="318">
        <v>367.5112</v>
      </c>
      <c r="N670" s="318"/>
      <c r="O670" s="318">
        <v>199.8342</v>
      </c>
      <c r="P670" s="318"/>
      <c r="Q670" s="318">
        <v>36.751123</v>
      </c>
      <c r="R670" s="318">
        <v>308.0185</v>
      </c>
      <c r="S670" s="317"/>
      <c r="T670" s="318"/>
      <c r="U670" s="318"/>
      <c r="V670" s="318"/>
    </row>
    <row r="671" s="304" customFormat="1" ht="22.8" customHeight="1" spans="1:22">
      <c r="A671" s="309"/>
      <c r="B671" s="309"/>
      <c r="C671" s="309"/>
      <c r="D671" s="312" t="s">
        <v>849</v>
      </c>
      <c r="E671" s="312" t="s">
        <v>850</v>
      </c>
      <c r="F671" s="310">
        <v>206.29955</v>
      </c>
      <c r="G671" s="310">
        <v>149.4344</v>
      </c>
      <c r="H671" s="310">
        <v>91.9908</v>
      </c>
      <c r="I671" s="310">
        <v>9.336</v>
      </c>
      <c r="J671" s="310">
        <v>12.2916</v>
      </c>
      <c r="K671" s="310">
        <v>35.816</v>
      </c>
      <c r="L671" s="310">
        <v>38.93305</v>
      </c>
      <c r="M671" s="310">
        <v>23.6855</v>
      </c>
      <c r="N671" s="310"/>
      <c r="O671" s="310">
        <v>12.879</v>
      </c>
      <c r="P671" s="310"/>
      <c r="Q671" s="310">
        <v>2.36855</v>
      </c>
      <c r="R671" s="310">
        <v>17.9321</v>
      </c>
      <c r="S671" s="310"/>
      <c r="T671" s="310"/>
      <c r="U671" s="310"/>
      <c r="V671" s="310"/>
    </row>
    <row r="672" s="304" customFormat="1" ht="22.8" customHeight="1" spans="1:22">
      <c r="A672" s="321" t="s">
        <v>738</v>
      </c>
      <c r="B672" s="321"/>
      <c r="C672" s="321"/>
      <c r="D672" s="311" t="s">
        <v>738</v>
      </c>
      <c r="E672" s="311" t="s">
        <v>216</v>
      </c>
      <c r="F672" s="313">
        <v>206.29955</v>
      </c>
      <c r="G672" s="313">
        <v>149.4344</v>
      </c>
      <c r="H672" s="313">
        <v>91.9908</v>
      </c>
      <c r="I672" s="313">
        <v>9.336</v>
      </c>
      <c r="J672" s="313">
        <v>12.2916</v>
      </c>
      <c r="K672" s="313">
        <v>35.816</v>
      </c>
      <c r="L672" s="313">
        <v>38.93305</v>
      </c>
      <c r="M672" s="313">
        <v>23.6855</v>
      </c>
      <c r="N672" s="313"/>
      <c r="O672" s="313">
        <v>12.879</v>
      </c>
      <c r="P672" s="313"/>
      <c r="Q672" s="313">
        <v>2.36855</v>
      </c>
      <c r="R672" s="313">
        <v>17.9321</v>
      </c>
      <c r="S672" s="313"/>
      <c r="T672" s="313"/>
      <c r="U672" s="313"/>
      <c r="V672" s="313"/>
    </row>
    <row r="673" s="304" customFormat="1" ht="22.8" customHeight="1" spans="1:22">
      <c r="A673" s="321" t="s">
        <v>738</v>
      </c>
      <c r="B673" s="321" t="s">
        <v>687</v>
      </c>
      <c r="C673" s="321"/>
      <c r="D673" s="311" t="s">
        <v>739</v>
      </c>
      <c r="E673" s="311" t="s">
        <v>229</v>
      </c>
      <c r="F673" s="313">
        <v>206.29955</v>
      </c>
      <c r="G673" s="313">
        <v>149.4344</v>
      </c>
      <c r="H673" s="313">
        <v>91.9908</v>
      </c>
      <c r="I673" s="313">
        <v>9.336</v>
      </c>
      <c r="J673" s="313">
        <v>12.2916</v>
      </c>
      <c r="K673" s="313">
        <v>35.816</v>
      </c>
      <c r="L673" s="313">
        <v>38.93305</v>
      </c>
      <c r="M673" s="313">
        <v>23.6855</v>
      </c>
      <c r="N673" s="313"/>
      <c r="O673" s="313">
        <v>12.879</v>
      </c>
      <c r="P673" s="313"/>
      <c r="Q673" s="313">
        <v>2.36855</v>
      </c>
      <c r="R673" s="313">
        <v>17.9321</v>
      </c>
      <c r="S673" s="313"/>
      <c r="T673" s="313"/>
      <c r="U673" s="313"/>
      <c r="V673" s="313"/>
    </row>
    <row r="674" s="304" customFormat="1" ht="22.8" customHeight="1" spans="1:22">
      <c r="A674" s="314" t="s">
        <v>738</v>
      </c>
      <c r="B674" s="314" t="s">
        <v>687</v>
      </c>
      <c r="C674" s="314" t="s">
        <v>565</v>
      </c>
      <c r="D674" s="315" t="s">
        <v>851</v>
      </c>
      <c r="E674" s="325" t="s">
        <v>852</v>
      </c>
      <c r="F674" s="317">
        <v>206.29955</v>
      </c>
      <c r="G674" s="318">
        <v>149.4344</v>
      </c>
      <c r="H674" s="318">
        <v>91.9908</v>
      </c>
      <c r="I674" s="318">
        <v>9.336</v>
      </c>
      <c r="J674" s="318">
        <v>12.2916</v>
      </c>
      <c r="K674" s="318">
        <v>35.816</v>
      </c>
      <c r="L674" s="317">
        <v>38.93305</v>
      </c>
      <c r="M674" s="318">
        <v>23.6855</v>
      </c>
      <c r="N674" s="318"/>
      <c r="O674" s="318">
        <v>12.879</v>
      </c>
      <c r="P674" s="318"/>
      <c r="Q674" s="318">
        <v>2.36855</v>
      </c>
      <c r="R674" s="318">
        <v>17.9321</v>
      </c>
      <c r="S674" s="317"/>
      <c r="T674" s="318"/>
      <c r="U674" s="318"/>
      <c r="V674" s="318"/>
    </row>
    <row r="675" s="304" customFormat="1" ht="22.8" customHeight="1" spans="1:22">
      <c r="A675" s="309"/>
      <c r="B675" s="309"/>
      <c r="C675" s="309"/>
      <c r="D675" s="312" t="s">
        <v>853</v>
      </c>
      <c r="E675" s="312" t="s">
        <v>854</v>
      </c>
      <c r="F675" s="310">
        <v>3087.891552</v>
      </c>
      <c r="G675" s="310">
        <v>2237.522</v>
      </c>
      <c r="H675" s="310">
        <v>1425.6744</v>
      </c>
      <c r="I675" s="310">
        <v>4.4148</v>
      </c>
      <c r="J675" s="310">
        <v>203.868</v>
      </c>
      <c r="K675" s="310">
        <v>603.5648</v>
      </c>
      <c r="L675" s="310">
        <v>581.866952</v>
      </c>
      <c r="M675" s="310">
        <v>353.9875</v>
      </c>
      <c r="N675" s="310"/>
      <c r="O675" s="310">
        <v>192.4807</v>
      </c>
      <c r="P675" s="310"/>
      <c r="Q675" s="310">
        <v>35.398752</v>
      </c>
      <c r="R675" s="310">
        <v>268.5026</v>
      </c>
      <c r="S675" s="310"/>
      <c r="T675" s="310"/>
      <c r="U675" s="310"/>
      <c r="V675" s="310"/>
    </row>
    <row r="676" s="304" customFormat="1" ht="22.8" customHeight="1" spans="1:22">
      <c r="A676" s="321" t="s">
        <v>738</v>
      </c>
      <c r="B676" s="321"/>
      <c r="C676" s="321"/>
      <c r="D676" s="311" t="s">
        <v>738</v>
      </c>
      <c r="E676" s="311" t="s">
        <v>216</v>
      </c>
      <c r="F676" s="313">
        <v>3087.891552</v>
      </c>
      <c r="G676" s="313">
        <v>2237.522</v>
      </c>
      <c r="H676" s="313">
        <v>1425.6744</v>
      </c>
      <c r="I676" s="313">
        <v>4.4148</v>
      </c>
      <c r="J676" s="313">
        <v>203.868</v>
      </c>
      <c r="K676" s="313">
        <v>603.5648</v>
      </c>
      <c r="L676" s="313">
        <v>581.866952</v>
      </c>
      <c r="M676" s="313">
        <v>353.9875</v>
      </c>
      <c r="N676" s="313"/>
      <c r="O676" s="313">
        <v>192.4807</v>
      </c>
      <c r="P676" s="313"/>
      <c r="Q676" s="313">
        <v>35.398752</v>
      </c>
      <c r="R676" s="313">
        <v>268.5026</v>
      </c>
      <c r="S676" s="313"/>
      <c r="T676" s="313"/>
      <c r="U676" s="313"/>
      <c r="V676" s="313"/>
    </row>
    <row r="677" s="304" customFormat="1" ht="22.8" customHeight="1" spans="1:22">
      <c r="A677" s="321" t="s">
        <v>738</v>
      </c>
      <c r="B677" s="321" t="s">
        <v>583</v>
      </c>
      <c r="C677" s="321"/>
      <c r="D677" s="311" t="s">
        <v>793</v>
      </c>
      <c r="E677" s="311" t="s">
        <v>219</v>
      </c>
      <c r="F677" s="313">
        <v>3087.891552</v>
      </c>
      <c r="G677" s="313">
        <v>2237.522</v>
      </c>
      <c r="H677" s="313">
        <v>1425.6744</v>
      </c>
      <c r="I677" s="313">
        <v>4.4148</v>
      </c>
      <c r="J677" s="313">
        <v>203.868</v>
      </c>
      <c r="K677" s="313">
        <v>603.5648</v>
      </c>
      <c r="L677" s="313">
        <v>581.866952</v>
      </c>
      <c r="M677" s="313">
        <v>353.9875</v>
      </c>
      <c r="N677" s="313"/>
      <c r="O677" s="313">
        <v>192.4807</v>
      </c>
      <c r="P677" s="313"/>
      <c r="Q677" s="313">
        <v>35.398752</v>
      </c>
      <c r="R677" s="313">
        <v>268.5026</v>
      </c>
      <c r="S677" s="313"/>
      <c r="T677" s="313"/>
      <c r="U677" s="313"/>
      <c r="V677" s="313"/>
    </row>
    <row r="678" s="304" customFormat="1" ht="22.8" customHeight="1" spans="1:22">
      <c r="A678" s="314" t="s">
        <v>738</v>
      </c>
      <c r="B678" s="314" t="s">
        <v>583</v>
      </c>
      <c r="C678" s="314" t="s">
        <v>583</v>
      </c>
      <c r="D678" s="315" t="s">
        <v>799</v>
      </c>
      <c r="E678" s="325" t="s">
        <v>800</v>
      </c>
      <c r="F678" s="317">
        <v>3087.891552</v>
      </c>
      <c r="G678" s="318">
        <v>2237.522</v>
      </c>
      <c r="H678" s="318">
        <v>1425.6744</v>
      </c>
      <c r="I678" s="318">
        <v>4.4148</v>
      </c>
      <c r="J678" s="318">
        <v>203.868</v>
      </c>
      <c r="K678" s="318">
        <v>603.5648</v>
      </c>
      <c r="L678" s="317">
        <v>581.866952</v>
      </c>
      <c r="M678" s="318">
        <v>353.9875</v>
      </c>
      <c r="N678" s="318"/>
      <c r="O678" s="318">
        <v>192.4807</v>
      </c>
      <c r="P678" s="318"/>
      <c r="Q678" s="318">
        <v>35.398752</v>
      </c>
      <c r="R678" s="318">
        <v>268.5026</v>
      </c>
      <c r="S678" s="317"/>
      <c r="T678" s="318"/>
      <c r="U678" s="318"/>
      <c r="V678" s="318"/>
    </row>
    <row r="679" s="304" customFormat="1" ht="22.8" customHeight="1" spans="1:22">
      <c r="A679" s="309"/>
      <c r="B679" s="309"/>
      <c r="C679" s="309"/>
      <c r="D679" s="312" t="s">
        <v>855</v>
      </c>
      <c r="E679" s="312" t="s">
        <v>856</v>
      </c>
      <c r="F679" s="310">
        <v>1625.961802</v>
      </c>
      <c r="G679" s="310">
        <v>1178.1876</v>
      </c>
      <c r="H679" s="310">
        <v>749.2296</v>
      </c>
      <c r="I679" s="310">
        <v>1.4628</v>
      </c>
      <c r="J679" s="310">
        <v>108.2748</v>
      </c>
      <c r="K679" s="310">
        <v>319.2204</v>
      </c>
      <c r="L679" s="310">
        <v>306.391702</v>
      </c>
      <c r="M679" s="310">
        <v>186.398</v>
      </c>
      <c r="N679" s="310"/>
      <c r="O679" s="310">
        <v>101.3539</v>
      </c>
      <c r="P679" s="310"/>
      <c r="Q679" s="310">
        <v>18.639802</v>
      </c>
      <c r="R679" s="310">
        <v>141.3825</v>
      </c>
      <c r="S679" s="310"/>
      <c r="T679" s="310"/>
      <c r="U679" s="310"/>
      <c r="V679" s="310"/>
    </row>
    <row r="680" s="304" customFormat="1" ht="22.8" customHeight="1" spans="1:22">
      <c r="A680" s="321" t="s">
        <v>738</v>
      </c>
      <c r="B680" s="321"/>
      <c r="C680" s="321"/>
      <c r="D680" s="311" t="s">
        <v>738</v>
      </c>
      <c r="E680" s="311" t="s">
        <v>216</v>
      </c>
      <c r="F680" s="313">
        <v>1625.961802</v>
      </c>
      <c r="G680" s="313">
        <v>1178.1876</v>
      </c>
      <c r="H680" s="313">
        <v>749.2296</v>
      </c>
      <c r="I680" s="313">
        <v>1.4628</v>
      </c>
      <c r="J680" s="313">
        <v>108.2748</v>
      </c>
      <c r="K680" s="313">
        <v>319.2204</v>
      </c>
      <c r="L680" s="313">
        <v>306.391702</v>
      </c>
      <c r="M680" s="313">
        <v>186.398</v>
      </c>
      <c r="N680" s="313"/>
      <c r="O680" s="313">
        <v>101.3539</v>
      </c>
      <c r="P680" s="313"/>
      <c r="Q680" s="313">
        <v>18.639802</v>
      </c>
      <c r="R680" s="313">
        <v>141.3825</v>
      </c>
      <c r="S680" s="313"/>
      <c r="T680" s="313"/>
      <c r="U680" s="313"/>
      <c r="V680" s="313"/>
    </row>
    <row r="681" s="304" customFormat="1" ht="22.8" customHeight="1" spans="1:22">
      <c r="A681" s="321" t="s">
        <v>738</v>
      </c>
      <c r="B681" s="321" t="s">
        <v>583</v>
      </c>
      <c r="C681" s="321"/>
      <c r="D681" s="311" t="s">
        <v>793</v>
      </c>
      <c r="E681" s="311" t="s">
        <v>219</v>
      </c>
      <c r="F681" s="313">
        <v>1625.961802</v>
      </c>
      <c r="G681" s="313">
        <v>1178.1876</v>
      </c>
      <c r="H681" s="313">
        <v>749.2296</v>
      </c>
      <c r="I681" s="313">
        <v>1.4628</v>
      </c>
      <c r="J681" s="313">
        <v>108.2748</v>
      </c>
      <c r="K681" s="313">
        <v>319.2204</v>
      </c>
      <c r="L681" s="313">
        <v>306.391702</v>
      </c>
      <c r="M681" s="313">
        <v>186.398</v>
      </c>
      <c r="N681" s="313"/>
      <c r="O681" s="313">
        <v>101.3539</v>
      </c>
      <c r="P681" s="313"/>
      <c r="Q681" s="313">
        <v>18.639802</v>
      </c>
      <c r="R681" s="313">
        <v>141.3825</v>
      </c>
      <c r="S681" s="313"/>
      <c r="T681" s="313"/>
      <c r="U681" s="313"/>
      <c r="V681" s="313"/>
    </row>
    <row r="682" s="304" customFormat="1" ht="22.8" customHeight="1" spans="1:22">
      <c r="A682" s="314" t="s">
        <v>738</v>
      </c>
      <c r="B682" s="314" t="s">
        <v>583</v>
      </c>
      <c r="C682" s="314" t="s">
        <v>583</v>
      </c>
      <c r="D682" s="315" t="s">
        <v>799</v>
      </c>
      <c r="E682" s="325" t="s">
        <v>800</v>
      </c>
      <c r="F682" s="317">
        <v>1625.961802</v>
      </c>
      <c r="G682" s="318">
        <v>1178.1876</v>
      </c>
      <c r="H682" s="318">
        <v>749.2296</v>
      </c>
      <c r="I682" s="318">
        <v>1.4628</v>
      </c>
      <c r="J682" s="318">
        <v>108.2748</v>
      </c>
      <c r="K682" s="318">
        <v>319.2204</v>
      </c>
      <c r="L682" s="317">
        <v>306.391702</v>
      </c>
      <c r="M682" s="318">
        <v>186.398</v>
      </c>
      <c r="N682" s="318"/>
      <c r="O682" s="318">
        <v>101.3539</v>
      </c>
      <c r="P682" s="318"/>
      <c r="Q682" s="318">
        <v>18.639802</v>
      </c>
      <c r="R682" s="318">
        <v>141.3825</v>
      </c>
      <c r="S682" s="317"/>
      <c r="T682" s="318"/>
      <c r="U682" s="318"/>
      <c r="V682" s="318"/>
    </row>
    <row r="683" s="304" customFormat="1" ht="22.8" customHeight="1" spans="1:22">
      <c r="A683" s="309"/>
      <c r="B683" s="309"/>
      <c r="C683" s="309"/>
      <c r="D683" s="312" t="s">
        <v>857</v>
      </c>
      <c r="E683" s="312" t="s">
        <v>858</v>
      </c>
      <c r="F683" s="310">
        <v>2008.138771</v>
      </c>
      <c r="G683" s="310">
        <v>1455.1732</v>
      </c>
      <c r="H683" s="310">
        <v>919.9644</v>
      </c>
      <c r="I683" s="310">
        <v>2.304</v>
      </c>
      <c r="J683" s="310">
        <v>134.9328</v>
      </c>
      <c r="K683" s="310">
        <v>397.972</v>
      </c>
      <c r="L683" s="310">
        <v>378.344771</v>
      </c>
      <c r="M683" s="310">
        <v>230.1717</v>
      </c>
      <c r="N683" s="310"/>
      <c r="O683" s="310">
        <v>125.1559</v>
      </c>
      <c r="P683" s="310"/>
      <c r="Q683" s="310">
        <v>23.017171</v>
      </c>
      <c r="R683" s="310">
        <v>174.6208</v>
      </c>
      <c r="S683" s="310"/>
      <c r="T683" s="310"/>
      <c r="U683" s="310"/>
      <c r="V683" s="310"/>
    </row>
    <row r="684" s="304" customFormat="1" ht="22.8" customHeight="1" spans="1:22">
      <c r="A684" s="321" t="s">
        <v>738</v>
      </c>
      <c r="B684" s="321"/>
      <c r="C684" s="321"/>
      <c r="D684" s="311" t="s">
        <v>738</v>
      </c>
      <c r="E684" s="311" t="s">
        <v>216</v>
      </c>
      <c r="F684" s="313">
        <v>2008.138771</v>
      </c>
      <c r="G684" s="313">
        <v>1455.1732</v>
      </c>
      <c r="H684" s="313">
        <v>919.9644</v>
      </c>
      <c r="I684" s="313">
        <v>2.304</v>
      </c>
      <c r="J684" s="313">
        <v>134.9328</v>
      </c>
      <c r="K684" s="313">
        <v>397.972</v>
      </c>
      <c r="L684" s="313">
        <v>378.344771</v>
      </c>
      <c r="M684" s="313">
        <v>230.1717</v>
      </c>
      <c r="N684" s="313"/>
      <c r="O684" s="313">
        <v>125.1559</v>
      </c>
      <c r="P684" s="313"/>
      <c r="Q684" s="313">
        <v>23.017171</v>
      </c>
      <c r="R684" s="313">
        <v>174.6208</v>
      </c>
      <c r="S684" s="313"/>
      <c r="T684" s="313"/>
      <c r="U684" s="313"/>
      <c r="V684" s="313"/>
    </row>
    <row r="685" s="304" customFormat="1" ht="22.8" customHeight="1" spans="1:22">
      <c r="A685" s="321" t="s">
        <v>738</v>
      </c>
      <c r="B685" s="321" t="s">
        <v>583</v>
      </c>
      <c r="C685" s="321"/>
      <c r="D685" s="311" t="s">
        <v>793</v>
      </c>
      <c r="E685" s="311" t="s">
        <v>219</v>
      </c>
      <c r="F685" s="313">
        <v>2008.138771</v>
      </c>
      <c r="G685" s="313">
        <v>1455.1732</v>
      </c>
      <c r="H685" s="313">
        <v>919.9644</v>
      </c>
      <c r="I685" s="313">
        <v>2.304</v>
      </c>
      <c r="J685" s="313">
        <v>134.9328</v>
      </c>
      <c r="K685" s="313">
        <v>397.972</v>
      </c>
      <c r="L685" s="313">
        <v>378.344771</v>
      </c>
      <c r="M685" s="313">
        <v>230.1717</v>
      </c>
      <c r="N685" s="313"/>
      <c r="O685" s="313">
        <v>125.1559</v>
      </c>
      <c r="P685" s="313"/>
      <c r="Q685" s="313">
        <v>23.017171</v>
      </c>
      <c r="R685" s="313">
        <v>174.6208</v>
      </c>
      <c r="S685" s="313"/>
      <c r="T685" s="313"/>
      <c r="U685" s="313"/>
      <c r="V685" s="313"/>
    </row>
    <row r="686" s="304" customFormat="1" ht="22.8" customHeight="1" spans="1:22">
      <c r="A686" s="314" t="s">
        <v>738</v>
      </c>
      <c r="B686" s="314" t="s">
        <v>583</v>
      </c>
      <c r="C686" s="314" t="s">
        <v>583</v>
      </c>
      <c r="D686" s="315" t="s">
        <v>799</v>
      </c>
      <c r="E686" s="325" t="s">
        <v>800</v>
      </c>
      <c r="F686" s="317">
        <v>2008.138771</v>
      </c>
      <c r="G686" s="318">
        <v>1455.1732</v>
      </c>
      <c r="H686" s="318">
        <v>919.9644</v>
      </c>
      <c r="I686" s="318">
        <v>2.304</v>
      </c>
      <c r="J686" s="318">
        <v>134.9328</v>
      </c>
      <c r="K686" s="318">
        <v>397.972</v>
      </c>
      <c r="L686" s="317">
        <v>378.344771</v>
      </c>
      <c r="M686" s="318">
        <v>230.1717</v>
      </c>
      <c r="N686" s="318"/>
      <c r="O686" s="318">
        <v>125.1559</v>
      </c>
      <c r="P686" s="318"/>
      <c r="Q686" s="318">
        <v>23.017171</v>
      </c>
      <c r="R686" s="318">
        <v>174.6208</v>
      </c>
      <c r="S686" s="317"/>
      <c r="T686" s="318"/>
      <c r="U686" s="318"/>
      <c r="V686" s="318"/>
    </row>
    <row r="687" s="304" customFormat="1" ht="22.8" customHeight="1" spans="1:22">
      <c r="A687" s="309"/>
      <c r="B687" s="309"/>
      <c r="C687" s="309"/>
      <c r="D687" s="312" t="s">
        <v>859</v>
      </c>
      <c r="E687" s="312" t="s">
        <v>860</v>
      </c>
      <c r="F687" s="310">
        <v>1709.862782</v>
      </c>
      <c r="G687" s="310">
        <v>1238.9676</v>
      </c>
      <c r="H687" s="310">
        <v>788.2884</v>
      </c>
      <c r="I687" s="310">
        <v>2.1864</v>
      </c>
      <c r="J687" s="310">
        <v>113.7888</v>
      </c>
      <c r="K687" s="310">
        <v>334.704</v>
      </c>
      <c r="L687" s="310">
        <v>322.219082</v>
      </c>
      <c r="M687" s="310">
        <v>196.0268</v>
      </c>
      <c r="N687" s="310"/>
      <c r="O687" s="310">
        <v>106.5896</v>
      </c>
      <c r="P687" s="310"/>
      <c r="Q687" s="310">
        <v>19.602682</v>
      </c>
      <c r="R687" s="310">
        <v>148.6761</v>
      </c>
      <c r="S687" s="310"/>
      <c r="T687" s="310"/>
      <c r="U687" s="310"/>
      <c r="V687" s="310"/>
    </row>
    <row r="688" s="304" customFormat="1" ht="22.8" customHeight="1" spans="1:22">
      <c r="A688" s="321" t="s">
        <v>738</v>
      </c>
      <c r="B688" s="321"/>
      <c r="C688" s="321"/>
      <c r="D688" s="311" t="s">
        <v>738</v>
      </c>
      <c r="E688" s="311" t="s">
        <v>216</v>
      </c>
      <c r="F688" s="313">
        <v>1709.862782</v>
      </c>
      <c r="G688" s="313">
        <v>1238.9676</v>
      </c>
      <c r="H688" s="313">
        <v>788.2884</v>
      </c>
      <c r="I688" s="313">
        <v>2.1864</v>
      </c>
      <c r="J688" s="313">
        <v>113.7888</v>
      </c>
      <c r="K688" s="313">
        <v>334.704</v>
      </c>
      <c r="L688" s="313">
        <v>322.219082</v>
      </c>
      <c r="M688" s="313">
        <v>196.0268</v>
      </c>
      <c r="N688" s="313"/>
      <c r="O688" s="313">
        <v>106.5896</v>
      </c>
      <c r="P688" s="313"/>
      <c r="Q688" s="313">
        <v>19.602682</v>
      </c>
      <c r="R688" s="313">
        <v>148.6761</v>
      </c>
      <c r="S688" s="313"/>
      <c r="T688" s="313"/>
      <c r="U688" s="313"/>
      <c r="V688" s="313"/>
    </row>
    <row r="689" s="304" customFormat="1" ht="22.8" customHeight="1" spans="1:22">
      <c r="A689" s="321" t="s">
        <v>738</v>
      </c>
      <c r="B689" s="321" t="s">
        <v>583</v>
      </c>
      <c r="C689" s="321"/>
      <c r="D689" s="311" t="s">
        <v>793</v>
      </c>
      <c r="E689" s="311" t="s">
        <v>219</v>
      </c>
      <c r="F689" s="313">
        <v>1709.862782</v>
      </c>
      <c r="G689" s="313">
        <v>1238.9676</v>
      </c>
      <c r="H689" s="313">
        <v>788.2884</v>
      </c>
      <c r="I689" s="313">
        <v>2.1864</v>
      </c>
      <c r="J689" s="313">
        <v>113.7888</v>
      </c>
      <c r="K689" s="313">
        <v>334.704</v>
      </c>
      <c r="L689" s="313">
        <v>322.219082</v>
      </c>
      <c r="M689" s="313">
        <v>196.0268</v>
      </c>
      <c r="N689" s="313"/>
      <c r="O689" s="313">
        <v>106.5896</v>
      </c>
      <c r="P689" s="313"/>
      <c r="Q689" s="313">
        <v>19.602682</v>
      </c>
      <c r="R689" s="313">
        <v>148.6761</v>
      </c>
      <c r="S689" s="313"/>
      <c r="T689" s="313"/>
      <c r="U689" s="313"/>
      <c r="V689" s="313"/>
    </row>
    <row r="690" s="304" customFormat="1" ht="22.8" customHeight="1" spans="1:22">
      <c r="A690" s="314" t="s">
        <v>738</v>
      </c>
      <c r="B690" s="314" t="s">
        <v>583</v>
      </c>
      <c r="C690" s="314" t="s">
        <v>583</v>
      </c>
      <c r="D690" s="315" t="s">
        <v>799</v>
      </c>
      <c r="E690" s="325" t="s">
        <v>800</v>
      </c>
      <c r="F690" s="317">
        <v>1709.862782</v>
      </c>
      <c r="G690" s="318">
        <v>1238.9676</v>
      </c>
      <c r="H690" s="318">
        <v>788.2884</v>
      </c>
      <c r="I690" s="318">
        <v>2.1864</v>
      </c>
      <c r="J690" s="318">
        <v>113.7888</v>
      </c>
      <c r="K690" s="318">
        <v>334.704</v>
      </c>
      <c r="L690" s="317">
        <v>322.219082</v>
      </c>
      <c r="M690" s="318">
        <v>196.0268</v>
      </c>
      <c r="N690" s="318"/>
      <c r="O690" s="318">
        <v>106.5896</v>
      </c>
      <c r="P690" s="318"/>
      <c r="Q690" s="318">
        <v>19.602682</v>
      </c>
      <c r="R690" s="318">
        <v>148.6761</v>
      </c>
      <c r="S690" s="317"/>
      <c r="T690" s="318"/>
      <c r="U690" s="318"/>
      <c r="V690" s="318"/>
    </row>
    <row r="691" s="304" customFormat="1" ht="22.8" customHeight="1" spans="1:22">
      <c r="A691" s="309"/>
      <c r="B691" s="309"/>
      <c r="C691" s="309"/>
      <c r="D691" s="312" t="s">
        <v>861</v>
      </c>
      <c r="E691" s="312" t="s">
        <v>862</v>
      </c>
      <c r="F691" s="310">
        <v>1279.888722</v>
      </c>
      <c r="G691" s="310">
        <v>927.3264</v>
      </c>
      <c r="H691" s="310">
        <v>544.4172</v>
      </c>
      <c r="I691" s="310">
        <v>55.2168</v>
      </c>
      <c r="J691" s="310">
        <v>83.1084</v>
      </c>
      <c r="K691" s="310">
        <v>244.584</v>
      </c>
      <c r="L691" s="310">
        <v>241.283122</v>
      </c>
      <c r="M691" s="310">
        <v>146.7882</v>
      </c>
      <c r="N691" s="310"/>
      <c r="O691" s="310">
        <v>79.8161</v>
      </c>
      <c r="P691" s="310"/>
      <c r="Q691" s="310">
        <v>14.678822</v>
      </c>
      <c r="R691" s="310">
        <v>111.2792</v>
      </c>
      <c r="S691" s="310"/>
      <c r="T691" s="310"/>
      <c r="U691" s="310"/>
      <c r="V691" s="310"/>
    </row>
    <row r="692" s="304" customFormat="1" ht="22.8" customHeight="1" spans="1:22">
      <c r="A692" s="321" t="s">
        <v>738</v>
      </c>
      <c r="B692" s="321"/>
      <c r="C692" s="321"/>
      <c r="D692" s="311" t="s">
        <v>738</v>
      </c>
      <c r="E692" s="311" t="s">
        <v>216</v>
      </c>
      <c r="F692" s="313">
        <v>1279.888722</v>
      </c>
      <c r="G692" s="313">
        <v>927.3264</v>
      </c>
      <c r="H692" s="313">
        <v>544.4172</v>
      </c>
      <c r="I692" s="313">
        <v>55.2168</v>
      </c>
      <c r="J692" s="313">
        <v>83.1084</v>
      </c>
      <c r="K692" s="313">
        <v>244.584</v>
      </c>
      <c r="L692" s="313">
        <v>241.283122</v>
      </c>
      <c r="M692" s="313">
        <v>146.7882</v>
      </c>
      <c r="N692" s="313"/>
      <c r="O692" s="313">
        <v>79.8161</v>
      </c>
      <c r="P692" s="313"/>
      <c r="Q692" s="313">
        <v>14.678822</v>
      </c>
      <c r="R692" s="313">
        <v>111.2792</v>
      </c>
      <c r="S692" s="313"/>
      <c r="T692" s="313"/>
      <c r="U692" s="313"/>
      <c r="V692" s="313"/>
    </row>
    <row r="693" s="304" customFormat="1" ht="22.8" customHeight="1" spans="1:22">
      <c r="A693" s="321" t="s">
        <v>738</v>
      </c>
      <c r="B693" s="321" t="s">
        <v>622</v>
      </c>
      <c r="C693" s="321"/>
      <c r="D693" s="311" t="s">
        <v>863</v>
      </c>
      <c r="E693" s="311" t="s">
        <v>225</v>
      </c>
      <c r="F693" s="313">
        <v>1279.888722</v>
      </c>
      <c r="G693" s="313">
        <v>927.3264</v>
      </c>
      <c r="H693" s="313">
        <v>544.4172</v>
      </c>
      <c r="I693" s="313">
        <v>55.2168</v>
      </c>
      <c r="J693" s="313">
        <v>83.1084</v>
      </c>
      <c r="K693" s="313">
        <v>244.584</v>
      </c>
      <c r="L693" s="313">
        <v>241.283122</v>
      </c>
      <c r="M693" s="313">
        <v>146.7882</v>
      </c>
      <c r="N693" s="313"/>
      <c r="O693" s="313">
        <v>79.8161</v>
      </c>
      <c r="P693" s="313"/>
      <c r="Q693" s="313">
        <v>14.678822</v>
      </c>
      <c r="R693" s="313">
        <v>111.2792</v>
      </c>
      <c r="S693" s="313"/>
      <c r="T693" s="313"/>
      <c r="U693" s="313"/>
      <c r="V693" s="313"/>
    </row>
    <row r="694" s="304" customFormat="1" ht="22.8" customHeight="1" spans="1:22">
      <c r="A694" s="314" t="s">
        <v>738</v>
      </c>
      <c r="B694" s="314" t="s">
        <v>622</v>
      </c>
      <c r="C694" s="314" t="s">
        <v>583</v>
      </c>
      <c r="D694" s="315" t="s">
        <v>864</v>
      </c>
      <c r="E694" s="325" t="s">
        <v>865</v>
      </c>
      <c r="F694" s="317">
        <v>1279.888722</v>
      </c>
      <c r="G694" s="318">
        <v>927.3264</v>
      </c>
      <c r="H694" s="318">
        <v>544.4172</v>
      </c>
      <c r="I694" s="318">
        <v>55.2168</v>
      </c>
      <c r="J694" s="318">
        <v>83.1084</v>
      </c>
      <c r="K694" s="318">
        <v>244.584</v>
      </c>
      <c r="L694" s="317">
        <v>241.283122</v>
      </c>
      <c r="M694" s="318">
        <v>146.7882</v>
      </c>
      <c r="N694" s="318"/>
      <c r="O694" s="318">
        <v>79.8161</v>
      </c>
      <c r="P694" s="318"/>
      <c r="Q694" s="318">
        <v>14.678822</v>
      </c>
      <c r="R694" s="318">
        <v>111.2792</v>
      </c>
      <c r="S694" s="317"/>
      <c r="T694" s="318"/>
      <c r="U694" s="318"/>
      <c r="V694" s="318"/>
    </row>
    <row r="695" s="304" customFormat="1" ht="22.8" customHeight="1" spans="1:22">
      <c r="A695" s="309"/>
      <c r="B695" s="309"/>
      <c r="C695" s="309"/>
      <c r="D695" s="312" t="s">
        <v>866</v>
      </c>
      <c r="E695" s="312" t="s">
        <v>867</v>
      </c>
      <c r="F695" s="310">
        <v>455.264102</v>
      </c>
      <c r="G695" s="310">
        <v>329.7564</v>
      </c>
      <c r="H695" s="310">
        <v>188.3784</v>
      </c>
      <c r="I695" s="310">
        <v>18.3312</v>
      </c>
      <c r="J695" s="310">
        <v>47.5344</v>
      </c>
      <c r="K695" s="310">
        <v>75.5124</v>
      </c>
      <c r="L695" s="310">
        <v>85.936902</v>
      </c>
      <c r="M695" s="310">
        <v>52.281</v>
      </c>
      <c r="N695" s="310"/>
      <c r="O695" s="310">
        <v>28.4278</v>
      </c>
      <c r="P695" s="310"/>
      <c r="Q695" s="310">
        <v>5.228102</v>
      </c>
      <c r="R695" s="310">
        <v>39.5708</v>
      </c>
      <c r="S695" s="310"/>
      <c r="T695" s="310"/>
      <c r="U695" s="310"/>
      <c r="V695" s="310"/>
    </row>
    <row r="696" s="304" customFormat="1" ht="22.8" customHeight="1" spans="1:22">
      <c r="A696" s="321" t="s">
        <v>738</v>
      </c>
      <c r="B696" s="321"/>
      <c r="C696" s="321"/>
      <c r="D696" s="311" t="s">
        <v>738</v>
      </c>
      <c r="E696" s="311" t="s">
        <v>216</v>
      </c>
      <c r="F696" s="313">
        <v>455.264102</v>
      </c>
      <c r="G696" s="313">
        <v>329.7564</v>
      </c>
      <c r="H696" s="313">
        <v>188.3784</v>
      </c>
      <c r="I696" s="313">
        <v>18.3312</v>
      </c>
      <c r="J696" s="313">
        <v>47.5344</v>
      </c>
      <c r="K696" s="313">
        <v>75.5124</v>
      </c>
      <c r="L696" s="313">
        <v>85.936902</v>
      </c>
      <c r="M696" s="313">
        <v>52.281</v>
      </c>
      <c r="N696" s="313"/>
      <c r="O696" s="313">
        <v>28.4278</v>
      </c>
      <c r="P696" s="313"/>
      <c r="Q696" s="313">
        <v>5.228102</v>
      </c>
      <c r="R696" s="313">
        <v>39.5708</v>
      </c>
      <c r="S696" s="313"/>
      <c r="T696" s="313"/>
      <c r="U696" s="313"/>
      <c r="V696" s="313"/>
    </row>
    <row r="697" s="304" customFormat="1" ht="22.8" customHeight="1" spans="1:22">
      <c r="A697" s="321" t="s">
        <v>738</v>
      </c>
      <c r="B697" s="321" t="s">
        <v>565</v>
      </c>
      <c r="C697" s="321"/>
      <c r="D697" s="311" t="s">
        <v>788</v>
      </c>
      <c r="E697" s="311" t="s">
        <v>217</v>
      </c>
      <c r="F697" s="313">
        <v>455.264102</v>
      </c>
      <c r="G697" s="313">
        <v>329.7564</v>
      </c>
      <c r="H697" s="313">
        <v>188.3784</v>
      </c>
      <c r="I697" s="313">
        <v>18.3312</v>
      </c>
      <c r="J697" s="313">
        <v>47.5344</v>
      </c>
      <c r="K697" s="313">
        <v>75.5124</v>
      </c>
      <c r="L697" s="313">
        <v>85.936902</v>
      </c>
      <c r="M697" s="313">
        <v>52.281</v>
      </c>
      <c r="N697" s="313"/>
      <c r="O697" s="313">
        <v>28.4278</v>
      </c>
      <c r="P697" s="313"/>
      <c r="Q697" s="313">
        <v>5.228102</v>
      </c>
      <c r="R697" s="313">
        <v>39.5708</v>
      </c>
      <c r="S697" s="313"/>
      <c r="T697" s="313"/>
      <c r="U697" s="313"/>
      <c r="V697" s="313"/>
    </row>
    <row r="698" s="304" customFormat="1" ht="22.8" customHeight="1" spans="1:22">
      <c r="A698" s="314" t="s">
        <v>738</v>
      </c>
      <c r="B698" s="314" t="s">
        <v>565</v>
      </c>
      <c r="C698" s="314" t="s">
        <v>583</v>
      </c>
      <c r="D698" s="315" t="s">
        <v>789</v>
      </c>
      <c r="E698" s="325" t="s">
        <v>790</v>
      </c>
      <c r="F698" s="317">
        <v>455.264102</v>
      </c>
      <c r="G698" s="318">
        <v>329.7564</v>
      </c>
      <c r="H698" s="318">
        <v>188.3784</v>
      </c>
      <c r="I698" s="318">
        <v>18.3312</v>
      </c>
      <c r="J698" s="318">
        <v>47.5344</v>
      </c>
      <c r="K698" s="318">
        <v>75.5124</v>
      </c>
      <c r="L698" s="317">
        <v>85.936902</v>
      </c>
      <c r="M698" s="318">
        <v>52.281</v>
      </c>
      <c r="N698" s="318"/>
      <c r="O698" s="318">
        <v>28.4278</v>
      </c>
      <c r="P698" s="318"/>
      <c r="Q698" s="318">
        <v>5.228102</v>
      </c>
      <c r="R698" s="318">
        <v>39.5708</v>
      </c>
      <c r="S698" s="317"/>
      <c r="T698" s="318"/>
      <c r="U698" s="318"/>
      <c r="V698" s="318"/>
    </row>
    <row r="699" s="304" customFormat="1" ht="22.8" customHeight="1" spans="1:22">
      <c r="A699" s="309"/>
      <c r="B699" s="309"/>
      <c r="C699" s="309"/>
      <c r="D699" s="312" t="s">
        <v>868</v>
      </c>
      <c r="E699" s="312" t="s">
        <v>869</v>
      </c>
      <c r="F699" s="310">
        <v>472.25581</v>
      </c>
      <c r="G699" s="310">
        <v>342.1756</v>
      </c>
      <c r="H699" s="310">
        <v>221.5404</v>
      </c>
      <c r="I699" s="310">
        <v>0.5376</v>
      </c>
      <c r="J699" s="310">
        <v>30.2892</v>
      </c>
      <c r="K699" s="310">
        <v>89.8084</v>
      </c>
      <c r="L699" s="310">
        <v>89.01911</v>
      </c>
      <c r="M699" s="310">
        <v>54.1561</v>
      </c>
      <c r="N699" s="310"/>
      <c r="O699" s="310">
        <v>29.4474</v>
      </c>
      <c r="P699" s="310"/>
      <c r="Q699" s="310">
        <v>5.41561</v>
      </c>
      <c r="R699" s="310">
        <v>41.0611</v>
      </c>
      <c r="S699" s="310"/>
      <c r="T699" s="310"/>
      <c r="U699" s="310"/>
      <c r="V699" s="310"/>
    </row>
    <row r="700" s="304" customFormat="1" ht="22.8" customHeight="1" spans="1:22">
      <c r="A700" s="321" t="s">
        <v>738</v>
      </c>
      <c r="B700" s="321"/>
      <c r="C700" s="321"/>
      <c r="D700" s="311" t="s">
        <v>738</v>
      </c>
      <c r="E700" s="311" t="s">
        <v>216</v>
      </c>
      <c r="F700" s="313">
        <v>472.25581</v>
      </c>
      <c r="G700" s="313">
        <v>342.1756</v>
      </c>
      <c r="H700" s="313">
        <v>221.5404</v>
      </c>
      <c r="I700" s="313">
        <v>0.5376</v>
      </c>
      <c r="J700" s="313">
        <v>30.2892</v>
      </c>
      <c r="K700" s="313">
        <v>89.8084</v>
      </c>
      <c r="L700" s="313">
        <v>89.01911</v>
      </c>
      <c r="M700" s="313">
        <v>54.1561</v>
      </c>
      <c r="N700" s="313"/>
      <c r="O700" s="313">
        <v>29.4474</v>
      </c>
      <c r="P700" s="313"/>
      <c r="Q700" s="313">
        <v>5.41561</v>
      </c>
      <c r="R700" s="313">
        <v>41.0611</v>
      </c>
      <c r="S700" s="313"/>
      <c r="T700" s="313"/>
      <c r="U700" s="313"/>
      <c r="V700" s="313"/>
    </row>
    <row r="701" s="304" customFormat="1" ht="22.8" customHeight="1" spans="1:22">
      <c r="A701" s="321" t="s">
        <v>738</v>
      </c>
      <c r="B701" s="321" t="s">
        <v>583</v>
      </c>
      <c r="C701" s="321"/>
      <c r="D701" s="311" t="s">
        <v>793</v>
      </c>
      <c r="E701" s="311" t="s">
        <v>219</v>
      </c>
      <c r="F701" s="313">
        <v>472.25581</v>
      </c>
      <c r="G701" s="313">
        <v>342.1756</v>
      </c>
      <c r="H701" s="313">
        <v>221.5404</v>
      </c>
      <c r="I701" s="313">
        <v>0.5376</v>
      </c>
      <c r="J701" s="313">
        <v>30.2892</v>
      </c>
      <c r="K701" s="313">
        <v>89.8084</v>
      </c>
      <c r="L701" s="313">
        <v>89.01911</v>
      </c>
      <c r="M701" s="313">
        <v>54.1561</v>
      </c>
      <c r="N701" s="313"/>
      <c r="O701" s="313">
        <v>29.4474</v>
      </c>
      <c r="P701" s="313"/>
      <c r="Q701" s="313">
        <v>5.41561</v>
      </c>
      <c r="R701" s="313">
        <v>41.0611</v>
      </c>
      <c r="S701" s="313"/>
      <c r="T701" s="313"/>
      <c r="U701" s="313"/>
      <c r="V701" s="313"/>
    </row>
    <row r="702" s="304" customFormat="1" ht="22.8" customHeight="1" spans="1:22">
      <c r="A702" s="314" t="s">
        <v>738</v>
      </c>
      <c r="B702" s="314" t="s">
        <v>583</v>
      </c>
      <c r="C702" s="314" t="s">
        <v>622</v>
      </c>
      <c r="D702" s="315" t="s">
        <v>801</v>
      </c>
      <c r="E702" s="325" t="s">
        <v>802</v>
      </c>
      <c r="F702" s="317">
        <v>472.25581</v>
      </c>
      <c r="G702" s="318">
        <v>342.1756</v>
      </c>
      <c r="H702" s="318">
        <v>221.5404</v>
      </c>
      <c r="I702" s="318">
        <v>0.5376</v>
      </c>
      <c r="J702" s="318">
        <v>30.2892</v>
      </c>
      <c r="K702" s="318">
        <v>89.8084</v>
      </c>
      <c r="L702" s="317">
        <v>89.01911</v>
      </c>
      <c r="M702" s="318">
        <v>54.1561</v>
      </c>
      <c r="N702" s="318"/>
      <c r="O702" s="318">
        <v>29.4474</v>
      </c>
      <c r="P702" s="318"/>
      <c r="Q702" s="318">
        <v>5.41561</v>
      </c>
      <c r="R702" s="318">
        <v>41.0611</v>
      </c>
      <c r="S702" s="317"/>
      <c r="T702" s="318"/>
      <c r="U702" s="318"/>
      <c r="V702" s="318"/>
    </row>
    <row r="703" s="304" customFormat="1" ht="22.8" customHeight="1" spans="1:22">
      <c r="A703" s="309"/>
      <c r="B703" s="309"/>
      <c r="C703" s="309"/>
      <c r="D703" s="312" t="s">
        <v>870</v>
      </c>
      <c r="E703" s="312" t="s">
        <v>871</v>
      </c>
      <c r="F703" s="310">
        <v>222.188487</v>
      </c>
      <c r="G703" s="310">
        <v>160.9992</v>
      </c>
      <c r="H703" s="310">
        <v>94.7292</v>
      </c>
      <c r="I703" s="310">
        <v>8.7732</v>
      </c>
      <c r="J703" s="310">
        <v>14.5284</v>
      </c>
      <c r="K703" s="310">
        <v>42.9684</v>
      </c>
      <c r="L703" s="310">
        <v>41.869387</v>
      </c>
      <c r="M703" s="310">
        <v>25.4719</v>
      </c>
      <c r="N703" s="310"/>
      <c r="O703" s="310">
        <v>13.8503</v>
      </c>
      <c r="P703" s="310"/>
      <c r="Q703" s="310">
        <v>2.547187</v>
      </c>
      <c r="R703" s="310">
        <v>19.3199</v>
      </c>
      <c r="S703" s="310"/>
      <c r="T703" s="310"/>
      <c r="U703" s="310"/>
      <c r="V703" s="310"/>
    </row>
    <row r="704" s="304" customFormat="1" ht="22.8" customHeight="1" spans="1:22">
      <c r="A704" s="321" t="s">
        <v>738</v>
      </c>
      <c r="B704" s="321"/>
      <c r="C704" s="321"/>
      <c r="D704" s="311" t="s">
        <v>738</v>
      </c>
      <c r="E704" s="311" t="s">
        <v>216</v>
      </c>
      <c r="F704" s="313">
        <v>222.188487</v>
      </c>
      <c r="G704" s="313">
        <v>160.9992</v>
      </c>
      <c r="H704" s="313">
        <v>94.7292</v>
      </c>
      <c r="I704" s="313">
        <v>8.7732</v>
      </c>
      <c r="J704" s="313">
        <v>14.5284</v>
      </c>
      <c r="K704" s="313">
        <v>42.9684</v>
      </c>
      <c r="L704" s="313">
        <v>41.869387</v>
      </c>
      <c r="M704" s="313">
        <v>25.4719</v>
      </c>
      <c r="N704" s="313"/>
      <c r="O704" s="313">
        <v>13.8503</v>
      </c>
      <c r="P704" s="313"/>
      <c r="Q704" s="313">
        <v>2.547187</v>
      </c>
      <c r="R704" s="313">
        <v>19.3199</v>
      </c>
      <c r="S704" s="313"/>
      <c r="T704" s="313"/>
      <c r="U704" s="313"/>
      <c r="V704" s="313"/>
    </row>
    <row r="705" s="304" customFormat="1" ht="22.8" customHeight="1" spans="1:22">
      <c r="A705" s="321" t="s">
        <v>738</v>
      </c>
      <c r="B705" s="321" t="s">
        <v>583</v>
      </c>
      <c r="C705" s="321"/>
      <c r="D705" s="311" t="s">
        <v>793</v>
      </c>
      <c r="E705" s="311" t="s">
        <v>219</v>
      </c>
      <c r="F705" s="313">
        <v>222.188487</v>
      </c>
      <c r="G705" s="313">
        <v>160.9992</v>
      </c>
      <c r="H705" s="313">
        <v>94.7292</v>
      </c>
      <c r="I705" s="313">
        <v>8.7732</v>
      </c>
      <c r="J705" s="313">
        <v>14.5284</v>
      </c>
      <c r="K705" s="313">
        <v>42.9684</v>
      </c>
      <c r="L705" s="313">
        <v>41.869387</v>
      </c>
      <c r="M705" s="313">
        <v>25.4719</v>
      </c>
      <c r="N705" s="313"/>
      <c r="O705" s="313">
        <v>13.8503</v>
      </c>
      <c r="P705" s="313"/>
      <c r="Q705" s="313">
        <v>2.547187</v>
      </c>
      <c r="R705" s="313">
        <v>19.3199</v>
      </c>
      <c r="S705" s="313"/>
      <c r="T705" s="313"/>
      <c r="U705" s="313"/>
      <c r="V705" s="313"/>
    </row>
    <row r="706" s="304" customFormat="1" ht="22.8" customHeight="1" spans="1:22">
      <c r="A706" s="314" t="s">
        <v>738</v>
      </c>
      <c r="B706" s="314" t="s">
        <v>583</v>
      </c>
      <c r="C706" s="314" t="s">
        <v>565</v>
      </c>
      <c r="D706" s="315" t="s">
        <v>837</v>
      </c>
      <c r="E706" s="325" t="s">
        <v>838</v>
      </c>
      <c r="F706" s="317">
        <v>222.188487</v>
      </c>
      <c r="G706" s="318">
        <v>160.9992</v>
      </c>
      <c r="H706" s="318">
        <v>94.7292</v>
      </c>
      <c r="I706" s="318">
        <v>8.7732</v>
      </c>
      <c r="J706" s="318">
        <v>14.5284</v>
      </c>
      <c r="K706" s="318">
        <v>42.9684</v>
      </c>
      <c r="L706" s="317">
        <v>41.869387</v>
      </c>
      <c r="M706" s="318">
        <v>25.4719</v>
      </c>
      <c r="N706" s="318"/>
      <c r="O706" s="318">
        <v>13.8503</v>
      </c>
      <c r="P706" s="318"/>
      <c r="Q706" s="318">
        <v>2.547187</v>
      </c>
      <c r="R706" s="318">
        <v>19.3199</v>
      </c>
      <c r="S706" s="317"/>
      <c r="T706" s="318"/>
      <c r="U706" s="318"/>
      <c r="V706" s="318"/>
    </row>
    <row r="707" s="304" customFormat="1" ht="22.8" customHeight="1" spans="1:22">
      <c r="A707" s="309"/>
      <c r="B707" s="309"/>
      <c r="C707" s="309"/>
      <c r="D707" s="312" t="s">
        <v>872</v>
      </c>
      <c r="E707" s="312" t="s">
        <v>873</v>
      </c>
      <c r="F707" s="310">
        <v>259.194217</v>
      </c>
      <c r="G707" s="310">
        <v>187.7948</v>
      </c>
      <c r="H707" s="310">
        <v>107.0892</v>
      </c>
      <c r="I707" s="310">
        <v>16.4436</v>
      </c>
      <c r="J707" s="310">
        <v>16.2516</v>
      </c>
      <c r="K707" s="310">
        <v>48.0104</v>
      </c>
      <c r="L707" s="310">
        <v>48.864017</v>
      </c>
      <c r="M707" s="310">
        <v>29.7272</v>
      </c>
      <c r="N707" s="310"/>
      <c r="O707" s="310">
        <v>16.1641</v>
      </c>
      <c r="P707" s="310"/>
      <c r="Q707" s="310">
        <v>2.972717</v>
      </c>
      <c r="R707" s="310">
        <v>22.5354</v>
      </c>
      <c r="S707" s="310"/>
      <c r="T707" s="310"/>
      <c r="U707" s="310"/>
      <c r="V707" s="310"/>
    </row>
    <row r="708" s="304" customFormat="1" ht="22.8" customHeight="1" spans="1:22">
      <c r="A708" s="321" t="s">
        <v>738</v>
      </c>
      <c r="B708" s="321"/>
      <c r="C708" s="321"/>
      <c r="D708" s="311" t="s">
        <v>738</v>
      </c>
      <c r="E708" s="311" t="s">
        <v>216</v>
      </c>
      <c r="F708" s="313">
        <v>259.194217</v>
      </c>
      <c r="G708" s="313">
        <v>187.7948</v>
      </c>
      <c r="H708" s="313">
        <v>107.0892</v>
      </c>
      <c r="I708" s="313">
        <v>16.4436</v>
      </c>
      <c r="J708" s="313">
        <v>16.2516</v>
      </c>
      <c r="K708" s="313">
        <v>48.0104</v>
      </c>
      <c r="L708" s="313">
        <v>48.864017</v>
      </c>
      <c r="M708" s="313">
        <v>29.7272</v>
      </c>
      <c r="N708" s="313"/>
      <c r="O708" s="313">
        <v>16.1641</v>
      </c>
      <c r="P708" s="313"/>
      <c r="Q708" s="313">
        <v>2.972717</v>
      </c>
      <c r="R708" s="313">
        <v>22.5354</v>
      </c>
      <c r="S708" s="313"/>
      <c r="T708" s="313"/>
      <c r="U708" s="313"/>
      <c r="V708" s="313"/>
    </row>
    <row r="709" s="304" customFormat="1" ht="22.8" customHeight="1" spans="1:22">
      <c r="A709" s="321" t="s">
        <v>738</v>
      </c>
      <c r="B709" s="321" t="s">
        <v>874</v>
      </c>
      <c r="C709" s="321"/>
      <c r="D709" s="311" t="s">
        <v>875</v>
      </c>
      <c r="E709" s="311" t="s">
        <v>227</v>
      </c>
      <c r="F709" s="313">
        <v>259.194217</v>
      </c>
      <c r="G709" s="313">
        <v>187.7948</v>
      </c>
      <c r="H709" s="313">
        <v>107.0892</v>
      </c>
      <c r="I709" s="313">
        <v>16.4436</v>
      </c>
      <c r="J709" s="313">
        <v>16.2516</v>
      </c>
      <c r="K709" s="313">
        <v>48.0104</v>
      </c>
      <c r="L709" s="313">
        <v>48.864017</v>
      </c>
      <c r="M709" s="313">
        <v>29.7272</v>
      </c>
      <c r="N709" s="313"/>
      <c r="O709" s="313">
        <v>16.1641</v>
      </c>
      <c r="P709" s="313"/>
      <c r="Q709" s="313">
        <v>2.972717</v>
      </c>
      <c r="R709" s="313">
        <v>22.5354</v>
      </c>
      <c r="S709" s="313"/>
      <c r="T709" s="313"/>
      <c r="U709" s="313"/>
      <c r="V709" s="313"/>
    </row>
    <row r="710" s="304" customFormat="1" ht="22.8" customHeight="1" spans="1:22">
      <c r="A710" s="314" t="s">
        <v>738</v>
      </c>
      <c r="B710" s="314" t="s">
        <v>874</v>
      </c>
      <c r="C710" s="314" t="s">
        <v>565</v>
      </c>
      <c r="D710" s="315" t="s">
        <v>876</v>
      </c>
      <c r="E710" s="325" t="s">
        <v>877</v>
      </c>
      <c r="F710" s="317">
        <v>259.194217</v>
      </c>
      <c r="G710" s="318">
        <v>187.7948</v>
      </c>
      <c r="H710" s="318">
        <v>107.0892</v>
      </c>
      <c r="I710" s="318">
        <v>16.4436</v>
      </c>
      <c r="J710" s="318">
        <v>16.2516</v>
      </c>
      <c r="K710" s="318">
        <v>48.0104</v>
      </c>
      <c r="L710" s="317">
        <v>48.864017</v>
      </c>
      <c r="M710" s="318">
        <v>29.7272</v>
      </c>
      <c r="N710" s="318"/>
      <c r="O710" s="318">
        <v>16.1641</v>
      </c>
      <c r="P710" s="318"/>
      <c r="Q710" s="318">
        <v>2.972717</v>
      </c>
      <c r="R710" s="318">
        <v>22.5354</v>
      </c>
      <c r="S710" s="317"/>
      <c r="T710" s="318"/>
      <c r="U710" s="318"/>
      <c r="V710" s="318"/>
    </row>
    <row r="711" s="304" customFormat="1" ht="22.8" customHeight="1" spans="1:22">
      <c r="A711" s="309"/>
      <c r="B711" s="309"/>
      <c r="C711" s="309"/>
      <c r="D711" s="312" t="s">
        <v>878</v>
      </c>
      <c r="E711" s="312" t="s">
        <v>879</v>
      </c>
      <c r="F711" s="310">
        <v>1991.696243</v>
      </c>
      <c r="G711" s="310">
        <v>1443.2652</v>
      </c>
      <c r="H711" s="310">
        <v>905.5416</v>
      </c>
      <c r="I711" s="310">
        <v>3.288</v>
      </c>
      <c r="J711" s="310">
        <v>135.5904</v>
      </c>
      <c r="K711" s="310">
        <v>398.8452</v>
      </c>
      <c r="L711" s="310">
        <v>375.239243</v>
      </c>
      <c r="M711" s="310">
        <v>228.2824</v>
      </c>
      <c r="N711" s="310"/>
      <c r="O711" s="310">
        <v>124.1286</v>
      </c>
      <c r="P711" s="310"/>
      <c r="Q711" s="310">
        <v>22.828243</v>
      </c>
      <c r="R711" s="310">
        <v>173.1918</v>
      </c>
      <c r="S711" s="310"/>
      <c r="T711" s="310"/>
      <c r="U711" s="310"/>
      <c r="V711" s="310"/>
    </row>
    <row r="712" s="304" customFormat="1" ht="22.8" customHeight="1" spans="1:22">
      <c r="A712" s="321" t="s">
        <v>738</v>
      </c>
      <c r="B712" s="321"/>
      <c r="C712" s="321"/>
      <c r="D712" s="311" t="s">
        <v>738</v>
      </c>
      <c r="E712" s="311" t="s">
        <v>216</v>
      </c>
      <c r="F712" s="313">
        <v>1991.696243</v>
      </c>
      <c r="G712" s="313">
        <v>1443.2652</v>
      </c>
      <c r="H712" s="313">
        <v>905.5416</v>
      </c>
      <c r="I712" s="313">
        <v>3.288</v>
      </c>
      <c r="J712" s="313">
        <v>135.5904</v>
      </c>
      <c r="K712" s="313">
        <v>398.8452</v>
      </c>
      <c r="L712" s="313">
        <v>375.239243</v>
      </c>
      <c r="M712" s="313">
        <v>228.2824</v>
      </c>
      <c r="N712" s="313"/>
      <c r="O712" s="313">
        <v>124.1286</v>
      </c>
      <c r="P712" s="313"/>
      <c r="Q712" s="313">
        <v>22.828243</v>
      </c>
      <c r="R712" s="313">
        <v>173.1918</v>
      </c>
      <c r="S712" s="313"/>
      <c r="T712" s="313"/>
      <c r="U712" s="313"/>
      <c r="V712" s="313"/>
    </row>
    <row r="713" s="304" customFormat="1" ht="22.8" customHeight="1" spans="1:22">
      <c r="A713" s="321" t="s">
        <v>738</v>
      </c>
      <c r="B713" s="321" t="s">
        <v>583</v>
      </c>
      <c r="C713" s="321"/>
      <c r="D713" s="311" t="s">
        <v>793</v>
      </c>
      <c r="E713" s="311" t="s">
        <v>219</v>
      </c>
      <c r="F713" s="313">
        <v>1991.696243</v>
      </c>
      <c r="G713" s="313">
        <v>1443.2652</v>
      </c>
      <c r="H713" s="313">
        <v>905.5416</v>
      </c>
      <c r="I713" s="313">
        <v>3.288</v>
      </c>
      <c r="J713" s="313">
        <v>135.5904</v>
      </c>
      <c r="K713" s="313">
        <v>398.8452</v>
      </c>
      <c r="L713" s="313">
        <v>375.239243</v>
      </c>
      <c r="M713" s="313">
        <v>228.2824</v>
      </c>
      <c r="N713" s="313"/>
      <c r="O713" s="313">
        <v>124.1286</v>
      </c>
      <c r="P713" s="313"/>
      <c r="Q713" s="313">
        <v>22.828243</v>
      </c>
      <c r="R713" s="313">
        <v>173.1918</v>
      </c>
      <c r="S713" s="313"/>
      <c r="T713" s="313"/>
      <c r="U713" s="313"/>
      <c r="V713" s="313"/>
    </row>
    <row r="714" s="304" customFormat="1" ht="22.8" customHeight="1" spans="1:22">
      <c r="A714" s="314" t="s">
        <v>738</v>
      </c>
      <c r="B714" s="314" t="s">
        <v>583</v>
      </c>
      <c r="C714" s="314" t="s">
        <v>583</v>
      </c>
      <c r="D714" s="315" t="s">
        <v>799</v>
      </c>
      <c r="E714" s="325" t="s">
        <v>800</v>
      </c>
      <c r="F714" s="317">
        <v>1991.696243</v>
      </c>
      <c r="G714" s="318">
        <v>1443.2652</v>
      </c>
      <c r="H714" s="318">
        <v>905.5416</v>
      </c>
      <c r="I714" s="318">
        <v>3.288</v>
      </c>
      <c r="J714" s="318">
        <v>135.5904</v>
      </c>
      <c r="K714" s="318">
        <v>398.8452</v>
      </c>
      <c r="L714" s="317">
        <v>375.239243</v>
      </c>
      <c r="M714" s="318">
        <v>228.2824</v>
      </c>
      <c r="N714" s="318"/>
      <c r="O714" s="318">
        <v>124.1286</v>
      </c>
      <c r="P714" s="318"/>
      <c r="Q714" s="318">
        <v>22.828243</v>
      </c>
      <c r="R714" s="318">
        <v>173.1918</v>
      </c>
      <c r="S714" s="317"/>
      <c r="T714" s="318"/>
      <c r="U714" s="318"/>
      <c r="V714" s="318"/>
    </row>
    <row r="715" s="304" customFormat="1" ht="22.8" customHeight="1" spans="1:22">
      <c r="A715" s="309"/>
      <c r="B715" s="309"/>
      <c r="C715" s="309"/>
      <c r="D715" s="312" t="s">
        <v>880</v>
      </c>
      <c r="E715" s="312" t="s">
        <v>881</v>
      </c>
      <c r="F715" s="310">
        <v>1535.215675</v>
      </c>
      <c r="G715" s="310">
        <v>1112.6672</v>
      </c>
      <c r="H715" s="310">
        <v>678.2868</v>
      </c>
      <c r="I715" s="310">
        <v>1.0776</v>
      </c>
      <c r="J715" s="310">
        <v>109.116</v>
      </c>
      <c r="K715" s="310">
        <v>324.1868</v>
      </c>
      <c r="L715" s="310">
        <v>289.028375</v>
      </c>
      <c r="M715" s="310">
        <v>175.8348</v>
      </c>
      <c r="N715" s="310"/>
      <c r="O715" s="310">
        <v>95.6101</v>
      </c>
      <c r="P715" s="310"/>
      <c r="Q715" s="310">
        <v>17.583475</v>
      </c>
      <c r="R715" s="310">
        <v>133.5201</v>
      </c>
      <c r="S715" s="310"/>
      <c r="T715" s="310"/>
      <c r="U715" s="310"/>
      <c r="V715" s="310"/>
    </row>
    <row r="716" s="304" customFormat="1" ht="22.8" customHeight="1" spans="1:22">
      <c r="A716" s="321" t="s">
        <v>738</v>
      </c>
      <c r="B716" s="321"/>
      <c r="C716" s="321"/>
      <c r="D716" s="311" t="s">
        <v>738</v>
      </c>
      <c r="E716" s="311" t="s">
        <v>216</v>
      </c>
      <c r="F716" s="313">
        <v>1535.215675</v>
      </c>
      <c r="G716" s="313">
        <v>1112.6672</v>
      </c>
      <c r="H716" s="313">
        <v>678.2868</v>
      </c>
      <c r="I716" s="313">
        <v>1.0776</v>
      </c>
      <c r="J716" s="313">
        <v>109.116</v>
      </c>
      <c r="K716" s="313">
        <v>324.1868</v>
      </c>
      <c r="L716" s="313">
        <v>289.028375</v>
      </c>
      <c r="M716" s="313">
        <v>175.8348</v>
      </c>
      <c r="N716" s="313"/>
      <c r="O716" s="313">
        <v>95.6101</v>
      </c>
      <c r="P716" s="313"/>
      <c r="Q716" s="313">
        <v>17.583475</v>
      </c>
      <c r="R716" s="313">
        <v>133.5201</v>
      </c>
      <c r="S716" s="313"/>
      <c r="T716" s="313"/>
      <c r="U716" s="313"/>
      <c r="V716" s="313"/>
    </row>
    <row r="717" s="304" customFormat="1" ht="22.8" customHeight="1" spans="1:22">
      <c r="A717" s="321" t="s">
        <v>738</v>
      </c>
      <c r="B717" s="321" t="s">
        <v>583</v>
      </c>
      <c r="C717" s="321"/>
      <c r="D717" s="311" t="s">
        <v>793</v>
      </c>
      <c r="E717" s="311" t="s">
        <v>219</v>
      </c>
      <c r="F717" s="313">
        <v>1535.215675</v>
      </c>
      <c r="G717" s="313">
        <v>1112.6672</v>
      </c>
      <c r="H717" s="313">
        <v>678.2868</v>
      </c>
      <c r="I717" s="313">
        <v>1.0776</v>
      </c>
      <c r="J717" s="313">
        <v>109.116</v>
      </c>
      <c r="K717" s="313">
        <v>324.1868</v>
      </c>
      <c r="L717" s="313">
        <v>289.028375</v>
      </c>
      <c r="M717" s="313">
        <v>175.8348</v>
      </c>
      <c r="N717" s="313"/>
      <c r="O717" s="313">
        <v>95.6101</v>
      </c>
      <c r="P717" s="313"/>
      <c r="Q717" s="313">
        <v>17.583475</v>
      </c>
      <c r="R717" s="313">
        <v>133.5201</v>
      </c>
      <c r="S717" s="313"/>
      <c r="T717" s="313"/>
      <c r="U717" s="313"/>
      <c r="V717" s="313"/>
    </row>
    <row r="718" s="304" customFormat="1" ht="22.8" customHeight="1" spans="1:22">
      <c r="A718" s="314" t="s">
        <v>738</v>
      </c>
      <c r="B718" s="314" t="s">
        <v>583</v>
      </c>
      <c r="C718" s="314" t="s">
        <v>622</v>
      </c>
      <c r="D718" s="315" t="s">
        <v>801</v>
      </c>
      <c r="E718" s="325" t="s">
        <v>802</v>
      </c>
      <c r="F718" s="317">
        <v>1535.215675</v>
      </c>
      <c r="G718" s="318">
        <v>1112.6672</v>
      </c>
      <c r="H718" s="318">
        <v>678.2868</v>
      </c>
      <c r="I718" s="318">
        <v>1.0776</v>
      </c>
      <c r="J718" s="318">
        <v>109.116</v>
      </c>
      <c r="K718" s="318">
        <v>324.1868</v>
      </c>
      <c r="L718" s="317">
        <v>289.028375</v>
      </c>
      <c r="M718" s="318">
        <v>175.8348</v>
      </c>
      <c r="N718" s="318"/>
      <c r="O718" s="318">
        <v>95.6101</v>
      </c>
      <c r="P718" s="318"/>
      <c r="Q718" s="318">
        <v>17.583475</v>
      </c>
      <c r="R718" s="318">
        <v>133.5201</v>
      </c>
      <c r="S718" s="317"/>
      <c r="T718" s="318"/>
      <c r="U718" s="318"/>
      <c r="V718" s="318"/>
    </row>
    <row r="719" s="304" customFormat="1" ht="22.8" customHeight="1" spans="1:22">
      <c r="A719" s="309"/>
      <c r="B719" s="309"/>
      <c r="C719" s="309"/>
      <c r="D719" s="312" t="s">
        <v>882</v>
      </c>
      <c r="E719" s="312" t="s">
        <v>883</v>
      </c>
      <c r="F719" s="310">
        <v>1979.934589</v>
      </c>
      <c r="G719" s="310">
        <v>1434.8368</v>
      </c>
      <c r="H719" s="310">
        <v>892.3488</v>
      </c>
      <c r="I719" s="310">
        <v>2.5716</v>
      </c>
      <c r="J719" s="310">
        <v>136.1784</v>
      </c>
      <c r="K719" s="310">
        <v>403.738</v>
      </c>
      <c r="L719" s="310">
        <v>372.917389</v>
      </c>
      <c r="M719" s="310">
        <v>226.8699</v>
      </c>
      <c r="N719" s="310"/>
      <c r="O719" s="310">
        <v>123.3605</v>
      </c>
      <c r="P719" s="310"/>
      <c r="Q719" s="310">
        <v>22.686989</v>
      </c>
      <c r="R719" s="310">
        <v>172.1804</v>
      </c>
      <c r="S719" s="310"/>
      <c r="T719" s="310"/>
      <c r="U719" s="310"/>
      <c r="V719" s="310"/>
    </row>
    <row r="720" s="304" customFormat="1" ht="22.8" customHeight="1" spans="1:22">
      <c r="A720" s="321" t="s">
        <v>738</v>
      </c>
      <c r="B720" s="321"/>
      <c r="C720" s="321"/>
      <c r="D720" s="311" t="s">
        <v>738</v>
      </c>
      <c r="E720" s="311" t="s">
        <v>216</v>
      </c>
      <c r="F720" s="313">
        <v>1979.934589</v>
      </c>
      <c r="G720" s="313">
        <v>1434.8368</v>
      </c>
      <c r="H720" s="313">
        <v>892.3488</v>
      </c>
      <c r="I720" s="313">
        <v>2.5716</v>
      </c>
      <c r="J720" s="313">
        <v>136.1784</v>
      </c>
      <c r="K720" s="313">
        <v>403.738</v>
      </c>
      <c r="L720" s="313">
        <v>372.917389</v>
      </c>
      <c r="M720" s="313">
        <v>226.8699</v>
      </c>
      <c r="N720" s="313"/>
      <c r="O720" s="313">
        <v>123.3605</v>
      </c>
      <c r="P720" s="313"/>
      <c r="Q720" s="313">
        <v>22.686989</v>
      </c>
      <c r="R720" s="313">
        <v>172.1804</v>
      </c>
      <c r="S720" s="313"/>
      <c r="T720" s="313"/>
      <c r="U720" s="313"/>
      <c r="V720" s="313"/>
    </row>
    <row r="721" s="304" customFormat="1" ht="22.8" customHeight="1" spans="1:22">
      <c r="A721" s="321" t="s">
        <v>738</v>
      </c>
      <c r="B721" s="321" t="s">
        <v>583</v>
      </c>
      <c r="C721" s="321"/>
      <c r="D721" s="311" t="s">
        <v>793</v>
      </c>
      <c r="E721" s="311" t="s">
        <v>219</v>
      </c>
      <c r="F721" s="313">
        <v>1979.934589</v>
      </c>
      <c r="G721" s="313">
        <v>1434.8368</v>
      </c>
      <c r="H721" s="313">
        <v>892.3488</v>
      </c>
      <c r="I721" s="313">
        <v>2.5716</v>
      </c>
      <c r="J721" s="313">
        <v>136.1784</v>
      </c>
      <c r="K721" s="313">
        <v>403.738</v>
      </c>
      <c r="L721" s="313">
        <v>372.917389</v>
      </c>
      <c r="M721" s="313">
        <v>226.8699</v>
      </c>
      <c r="N721" s="313"/>
      <c r="O721" s="313">
        <v>123.3605</v>
      </c>
      <c r="P721" s="313"/>
      <c r="Q721" s="313">
        <v>22.686989</v>
      </c>
      <c r="R721" s="313">
        <v>172.1804</v>
      </c>
      <c r="S721" s="313"/>
      <c r="T721" s="313"/>
      <c r="U721" s="313"/>
      <c r="V721" s="313"/>
    </row>
    <row r="722" s="304" customFormat="1" ht="22.8" customHeight="1" spans="1:22">
      <c r="A722" s="314" t="s">
        <v>738</v>
      </c>
      <c r="B722" s="314" t="s">
        <v>583</v>
      </c>
      <c r="C722" s="314" t="s">
        <v>583</v>
      </c>
      <c r="D722" s="315" t="s">
        <v>799</v>
      </c>
      <c r="E722" s="325" t="s">
        <v>800</v>
      </c>
      <c r="F722" s="317">
        <v>1979.934589</v>
      </c>
      <c r="G722" s="318">
        <v>1434.8368</v>
      </c>
      <c r="H722" s="318">
        <v>892.3488</v>
      </c>
      <c r="I722" s="318">
        <v>2.5716</v>
      </c>
      <c r="J722" s="318">
        <v>136.1784</v>
      </c>
      <c r="K722" s="318">
        <v>403.738</v>
      </c>
      <c r="L722" s="317">
        <v>372.917389</v>
      </c>
      <c r="M722" s="318">
        <v>226.8699</v>
      </c>
      <c r="N722" s="318"/>
      <c r="O722" s="318">
        <v>123.3605</v>
      </c>
      <c r="P722" s="318"/>
      <c r="Q722" s="318">
        <v>22.686989</v>
      </c>
      <c r="R722" s="318">
        <v>172.1804</v>
      </c>
      <c r="S722" s="317"/>
      <c r="T722" s="318"/>
      <c r="U722" s="318"/>
      <c r="V722" s="318"/>
    </row>
    <row r="723" s="304" customFormat="1" ht="22.8" customHeight="1" spans="1:22">
      <c r="A723" s="309"/>
      <c r="B723" s="309"/>
      <c r="C723" s="309"/>
      <c r="D723" s="312" t="s">
        <v>884</v>
      </c>
      <c r="E723" s="312" t="s">
        <v>885</v>
      </c>
      <c r="F723" s="310">
        <v>2039.022188</v>
      </c>
      <c r="G723" s="310">
        <v>1477.618</v>
      </c>
      <c r="H723" s="310">
        <v>922.218</v>
      </c>
      <c r="I723" s="310">
        <v>1.0956</v>
      </c>
      <c r="J723" s="310">
        <v>139.8036</v>
      </c>
      <c r="K723" s="310">
        <v>414.5008</v>
      </c>
      <c r="L723" s="310">
        <v>384.089988</v>
      </c>
      <c r="M723" s="310">
        <v>233.6669</v>
      </c>
      <c r="N723" s="310"/>
      <c r="O723" s="310">
        <v>127.0564</v>
      </c>
      <c r="P723" s="310"/>
      <c r="Q723" s="310">
        <v>23.366688</v>
      </c>
      <c r="R723" s="310">
        <v>177.3142</v>
      </c>
      <c r="S723" s="310"/>
      <c r="T723" s="310"/>
      <c r="U723" s="310"/>
      <c r="V723" s="310"/>
    </row>
    <row r="724" s="304" customFormat="1" ht="22.8" customHeight="1" spans="1:22">
      <c r="A724" s="321" t="s">
        <v>738</v>
      </c>
      <c r="B724" s="321"/>
      <c r="C724" s="321"/>
      <c r="D724" s="311" t="s">
        <v>738</v>
      </c>
      <c r="E724" s="311" t="s">
        <v>216</v>
      </c>
      <c r="F724" s="313">
        <v>2039.022188</v>
      </c>
      <c r="G724" s="313">
        <v>1477.618</v>
      </c>
      <c r="H724" s="313">
        <v>922.218</v>
      </c>
      <c r="I724" s="313">
        <v>1.0956</v>
      </c>
      <c r="J724" s="313">
        <v>139.8036</v>
      </c>
      <c r="K724" s="313">
        <v>414.5008</v>
      </c>
      <c r="L724" s="313">
        <v>384.089988</v>
      </c>
      <c r="M724" s="313">
        <v>233.6669</v>
      </c>
      <c r="N724" s="313"/>
      <c r="O724" s="313">
        <v>127.0564</v>
      </c>
      <c r="P724" s="313"/>
      <c r="Q724" s="313">
        <v>23.366688</v>
      </c>
      <c r="R724" s="313">
        <v>177.3142</v>
      </c>
      <c r="S724" s="313"/>
      <c r="T724" s="313"/>
      <c r="U724" s="313"/>
      <c r="V724" s="313"/>
    </row>
    <row r="725" s="304" customFormat="1" ht="22.8" customHeight="1" spans="1:22">
      <c r="A725" s="321" t="s">
        <v>738</v>
      </c>
      <c r="B725" s="321" t="s">
        <v>583</v>
      </c>
      <c r="C725" s="321"/>
      <c r="D725" s="311" t="s">
        <v>793</v>
      </c>
      <c r="E725" s="311" t="s">
        <v>219</v>
      </c>
      <c r="F725" s="313">
        <v>2039.022188</v>
      </c>
      <c r="G725" s="313">
        <v>1477.618</v>
      </c>
      <c r="H725" s="313">
        <v>922.218</v>
      </c>
      <c r="I725" s="313">
        <v>1.0956</v>
      </c>
      <c r="J725" s="313">
        <v>139.8036</v>
      </c>
      <c r="K725" s="313">
        <v>414.5008</v>
      </c>
      <c r="L725" s="313">
        <v>384.089988</v>
      </c>
      <c r="M725" s="313">
        <v>233.6669</v>
      </c>
      <c r="N725" s="313"/>
      <c r="O725" s="313">
        <v>127.0564</v>
      </c>
      <c r="P725" s="313"/>
      <c r="Q725" s="313">
        <v>23.366688</v>
      </c>
      <c r="R725" s="313">
        <v>177.3142</v>
      </c>
      <c r="S725" s="313"/>
      <c r="T725" s="313"/>
      <c r="U725" s="313"/>
      <c r="V725" s="313"/>
    </row>
    <row r="726" s="304" customFormat="1" ht="22.8" customHeight="1" spans="1:22">
      <c r="A726" s="314" t="s">
        <v>738</v>
      </c>
      <c r="B726" s="314" t="s">
        <v>583</v>
      </c>
      <c r="C726" s="314" t="s">
        <v>622</v>
      </c>
      <c r="D726" s="315" t="s">
        <v>801</v>
      </c>
      <c r="E726" s="325" t="s">
        <v>802</v>
      </c>
      <c r="F726" s="317">
        <v>2039.022188</v>
      </c>
      <c r="G726" s="318">
        <v>1477.618</v>
      </c>
      <c r="H726" s="318">
        <v>922.218</v>
      </c>
      <c r="I726" s="318">
        <v>1.0956</v>
      </c>
      <c r="J726" s="318">
        <v>139.8036</v>
      </c>
      <c r="K726" s="318">
        <v>414.5008</v>
      </c>
      <c r="L726" s="317">
        <v>384.089988</v>
      </c>
      <c r="M726" s="318">
        <v>233.6669</v>
      </c>
      <c r="N726" s="318"/>
      <c r="O726" s="318">
        <v>127.0564</v>
      </c>
      <c r="P726" s="318"/>
      <c r="Q726" s="318">
        <v>23.366688</v>
      </c>
      <c r="R726" s="318">
        <v>177.3142</v>
      </c>
      <c r="S726" s="317"/>
      <c r="T726" s="318"/>
      <c r="U726" s="318"/>
      <c r="V726" s="318"/>
    </row>
    <row r="727" s="304" customFormat="1" ht="22.8" customHeight="1" spans="1:22">
      <c r="A727" s="309"/>
      <c r="B727" s="309"/>
      <c r="C727" s="309"/>
      <c r="D727" s="312" t="s">
        <v>886</v>
      </c>
      <c r="E727" s="312" t="s">
        <v>887</v>
      </c>
      <c r="F727" s="310">
        <v>361.58894</v>
      </c>
      <c r="G727" s="310">
        <v>261.89</v>
      </c>
      <c r="H727" s="310">
        <v>148.9296</v>
      </c>
      <c r="I727" s="310">
        <v>15.15</v>
      </c>
      <c r="J727" s="310">
        <v>38.0004</v>
      </c>
      <c r="K727" s="310">
        <v>59.81</v>
      </c>
      <c r="L727" s="310">
        <v>68.27214</v>
      </c>
      <c r="M727" s="310">
        <v>41.5344</v>
      </c>
      <c r="N727" s="310"/>
      <c r="O727" s="310">
        <v>22.5843</v>
      </c>
      <c r="P727" s="310"/>
      <c r="Q727" s="310">
        <v>4.15344</v>
      </c>
      <c r="R727" s="310">
        <v>31.4268</v>
      </c>
      <c r="S727" s="310"/>
      <c r="T727" s="310"/>
      <c r="U727" s="310"/>
      <c r="V727" s="310"/>
    </row>
    <row r="728" s="304" customFormat="1" ht="22.8" customHeight="1" spans="1:22">
      <c r="A728" s="321" t="s">
        <v>738</v>
      </c>
      <c r="B728" s="321"/>
      <c r="C728" s="321"/>
      <c r="D728" s="311" t="s">
        <v>738</v>
      </c>
      <c r="E728" s="311" t="s">
        <v>216</v>
      </c>
      <c r="F728" s="313">
        <v>361.58894</v>
      </c>
      <c r="G728" s="313">
        <v>261.89</v>
      </c>
      <c r="H728" s="313">
        <v>148.9296</v>
      </c>
      <c r="I728" s="313">
        <v>15.15</v>
      </c>
      <c r="J728" s="313">
        <v>38.0004</v>
      </c>
      <c r="K728" s="313">
        <v>59.81</v>
      </c>
      <c r="L728" s="313">
        <v>68.27214</v>
      </c>
      <c r="M728" s="313">
        <v>41.5344</v>
      </c>
      <c r="N728" s="313"/>
      <c r="O728" s="313">
        <v>22.5843</v>
      </c>
      <c r="P728" s="313"/>
      <c r="Q728" s="313">
        <v>4.15344</v>
      </c>
      <c r="R728" s="313">
        <v>31.4268</v>
      </c>
      <c r="S728" s="313"/>
      <c r="T728" s="313"/>
      <c r="U728" s="313"/>
      <c r="V728" s="313"/>
    </row>
    <row r="729" s="304" customFormat="1" ht="22.8" customHeight="1" spans="1:22">
      <c r="A729" s="321" t="s">
        <v>738</v>
      </c>
      <c r="B729" s="321" t="s">
        <v>565</v>
      </c>
      <c r="C729" s="321"/>
      <c r="D729" s="311" t="s">
        <v>788</v>
      </c>
      <c r="E729" s="311" t="s">
        <v>217</v>
      </c>
      <c r="F729" s="313">
        <v>361.58894</v>
      </c>
      <c r="G729" s="313">
        <v>261.89</v>
      </c>
      <c r="H729" s="313">
        <v>148.9296</v>
      </c>
      <c r="I729" s="313">
        <v>15.15</v>
      </c>
      <c r="J729" s="313">
        <v>38.0004</v>
      </c>
      <c r="K729" s="313">
        <v>59.81</v>
      </c>
      <c r="L729" s="313">
        <v>68.27214</v>
      </c>
      <c r="M729" s="313">
        <v>41.5344</v>
      </c>
      <c r="N729" s="313"/>
      <c r="O729" s="313">
        <v>22.5843</v>
      </c>
      <c r="P729" s="313"/>
      <c r="Q729" s="313">
        <v>4.15344</v>
      </c>
      <c r="R729" s="313">
        <v>31.4268</v>
      </c>
      <c r="S729" s="313"/>
      <c r="T729" s="313"/>
      <c r="U729" s="313"/>
      <c r="V729" s="313"/>
    </row>
    <row r="730" s="304" customFormat="1" ht="22.8" customHeight="1" spans="1:22">
      <c r="A730" s="314" t="s">
        <v>738</v>
      </c>
      <c r="B730" s="314" t="s">
        <v>565</v>
      </c>
      <c r="C730" s="314" t="s">
        <v>583</v>
      </c>
      <c r="D730" s="315" t="s">
        <v>789</v>
      </c>
      <c r="E730" s="325" t="s">
        <v>790</v>
      </c>
      <c r="F730" s="317">
        <v>361.58894</v>
      </c>
      <c r="G730" s="318">
        <v>261.89</v>
      </c>
      <c r="H730" s="318">
        <v>148.9296</v>
      </c>
      <c r="I730" s="318">
        <v>15.15</v>
      </c>
      <c r="J730" s="318">
        <v>38.0004</v>
      </c>
      <c r="K730" s="318">
        <v>59.81</v>
      </c>
      <c r="L730" s="317">
        <v>68.27214</v>
      </c>
      <c r="M730" s="318">
        <v>41.5344</v>
      </c>
      <c r="N730" s="318"/>
      <c r="O730" s="318">
        <v>22.5843</v>
      </c>
      <c r="P730" s="318"/>
      <c r="Q730" s="318">
        <v>4.15344</v>
      </c>
      <c r="R730" s="318">
        <v>31.4268</v>
      </c>
      <c r="S730" s="317"/>
      <c r="T730" s="318"/>
      <c r="U730" s="318"/>
      <c r="V730" s="318"/>
    </row>
    <row r="731" s="304" customFormat="1" ht="22.8" customHeight="1" spans="1:22">
      <c r="A731" s="309"/>
      <c r="B731" s="309"/>
      <c r="C731" s="309"/>
      <c r="D731" s="311" t="s">
        <v>888</v>
      </c>
      <c r="E731" s="311" t="s">
        <v>889</v>
      </c>
      <c r="F731" s="310">
        <v>129.059351</v>
      </c>
      <c r="G731" s="310">
        <v>93.8906</v>
      </c>
      <c r="H731" s="310">
        <v>53.6808</v>
      </c>
      <c r="I731" s="310">
        <v>13.9128</v>
      </c>
      <c r="J731" s="310">
        <v>17.2414</v>
      </c>
      <c r="K731" s="310">
        <v>9.0556</v>
      </c>
      <c r="L731" s="310">
        <v>23.901851</v>
      </c>
      <c r="M731" s="310">
        <v>14.9585</v>
      </c>
      <c r="N731" s="310"/>
      <c r="O731" s="310">
        <v>8.1337</v>
      </c>
      <c r="P731" s="310"/>
      <c r="Q731" s="310">
        <v>0.809651</v>
      </c>
      <c r="R731" s="310">
        <v>11.2669</v>
      </c>
      <c r="S731" s="310"/>
      <c r="T731" s="310"/>
      <c r="U731" s="310"/>
      <c r="V731" s="310"/>
    </row>
    <row r="732" s="304" customFormat="1" ht="22.8" customHeight="1" spans="1:22">
      <c r="A732" s="309"/>
      <c r="B732" s="309"/>
      <c r="C732" s="309"/>
      <c r="D732" s="312" t="s">
        <v>890</v>
      </c>
      <c r="E732" s="312" t="s">
        <v>891</v>
      </c>
      <c r="F732" s="310">
        <v>129.059351</v>
      </c>
      <c r="G732" s="310">
        <v>93.8906</v>
      </c>
      <c r="H732" s="310">
        <v>53.6808</v>
      </c>
      <c r="I732" s="310">
        <v>13.9128</v>
      </c>
      <c r="J732" s="310">
        <v>17.2414</v>
      </c>
      <c r="K732" s="310">
        <v>9.0556</v>
      </c>
      <c r="L732" s="310">
        <v>23.901851</v>
      </c>
      <c r="M732" s="310">
        <v>14.9585</v>
      </c>
      <c r="N732" s="310"/>
      <c r="O732" s="310">
        <v>8.1337</v>
      </c>
      <c r="P732" s="310"/>
      <c r="Q732" s="310">
        <v>0.809651</v>
      </c>
      <c r="R732" s="310">
        <v>11.2669</v>
      </c>
      <c r="S732" s="310"/>
      <c r="T732" s="310"/>
      <c r="U732" s="310"/>
      <c r="V732" s="310"/>
    </row>
    <row r="733" s="304" customFormat="1" ht="22.8" customHeight="1" spans="1:22">
      <c r="A733" s="321" t="s">
        <v>892</v>
      </c>
      <c r="B733" s="321"/>
      <c r="C733" s="321"/>
      <c r="D733" s="311" t="s">
        <v>892</v>
      </c>
      <c r="E733" s="311" t="s">
        <v>233</v>
      </c>
      <c r="F733" s="313">
        <v>93.8906</v>
      </c>
      <c r="G733" s="313">
        <v>93.8906</v>
      </c>
      <c r="H733" s="313">
        <v>53.6808</v>
      </c>
      <c r="I733" s="313">
        <v>13.9128</v>
      </c>
      <c r="J733" s="313">
        <v>17.2414</v>
      </c>
      <c r="K733" s="313">
        <v>9.0556</v>
      </c>
      <c r="L733" s="313"/>
      <c r="M733" s="313"/>
      <c r="N733" s="313"/>
      <c r="O733" s="313"/>
      <c r="P733" s="313"/>
      <c r="Q733" s="313"/>
      <c r="R733" s="313"/>
      <c r="S733" s="313"/>
      <c r="T733" s="313"/>
      <c r="U733" s="313"/>
      <c r="V733" s="313"/>
    </row>
    <row r="734" s="304" customFormat="1" ht="22.8" customHeight="1" spans="1:22">
      <c r="A734" s="321" t="s">
        <v>892</v>
      </c>
      <c r="B734" s="321" t="s">
        <v>565</v>
      </c>
      <c r="C734" s="321"/>
      <c r="D734" s="311" t="s">
        <v>893</v>
      </c>
      <c r="E734" s="311" t="s">
        <v>234</v>
      </c>
      <c r="F734" s="313">
        <v>93.8906</v>
      </c>
      <c r="G734" s="313">
        <v>93.8906</v>
      </c>
      <c r="H734" s="313">
        <v>53.6808</v>
      </c>
      <c r="I734" s="313">
        <v>13.9128</v>
      </c>
      <c r="J734" s="313">
        <v>17.2414</v>
      </c>
      <c r="K734" s="313">
        <v>9.0556</v>
      </c>
      <c r="L734" s="313"/>
      <c r="M734" s="313"/>
      <c r="N734" s="313"/>
      <c r="O734" s="313"/>
      <c r="P734" s="313"/>
      <c r="Q734" s="313"/>
      <c r="R734" s="313"/>
      <c r="S734" s="313"/>
      <c r="T734" s="313"/>
      <c r="U734" s="313"/>
      <c r="V734" s="313"/>
    </row>
    <row r="735" s="304" customFormat="1" ht="22.8" customHeight="1" spans="1:22">
      <c r="A735" s="314" t="s">
        <v>892</v>
      </c>
      <c r="B735" s="314" t="s">
        <v>565</v>
      </c>
      <c r="C735" s="314" t="s">
        <v>565</v>
      </c>
      <c r="D735" s="315" t="s">
        <v>894</v>
      </c>
      <c r="E735" s="325" t="s">
        <v>567</v>
      </c>
      <c r="F735" s="317">
        <v>93.8906</v>
      </c>
      <c r="G735" s="318">
        <v>93.8906</v>
      </c>
      <c r="H735" s="318">
        <v>53.6808</v>
      </c>
      <c r="I735" s="318">
        <v>13.9128</v>
      </c>
      <c r="J735" s="318">
        <v>17.2414</v>
      </c>
      <c r="K735" s="318">
        <v>9.0556</v>
      </c>
      <c r="L735" s="317"/>
      <c r="M735" s="318"/>
      <c r="N735" s="318"/>
      <c r="O735" s="318"/>
      <c r="P735" s="318"/>
      <c r="Q735" s="318"/>
      <c r="R735" s="318"/>
      <c r="S735" s="317"/>
      <c r="T735" s="318"/>
      <c r="U735" s="318"/>
      <c r="V735" s="318"/>
    </row>
    <row r="736" s="304" customFormat="1" ht="22.8" customHeight="1" spans="1:22">
      <c r="A736" s="321" t="s">
        <v>568</v>
      </c>
      <c r="B736" s="321"/>
      <c r="C736" s="321"/>
      <c r="D736" s="311" t="s">
        <v>568</v>
      </c>
      <c r="E736" s="311" t="s">
        <v>264</v>
      </c>
      <c r="F736" s="313">
        <v>15.768151</v>
      </c>
      <c r="G736" s="313"/>
      <c r="H736" s="313"/>
      <c r="I736" s="313"/>
      <c r="J736" s="313"/>
      <c r="K736" s="313"/>
      <c r="L736" s="313">
        <v>15.768151</v>
      </c>
      <c r="M736" s="313">
        <v>14.9585</v>
      </c>
      <c r="N736" s="313"/>
      <c r="O736" s="313"/>
      <c r="P736" s="313"/>
      <c r="Q736" s="313">
        <v>0.809651</v>
      </c>
      <c r="R736" s="313"/>
      <c r="S736" s="313"/>
      <c r="T736" s="313"/>
      <c r="U736" s="313"/>
      <c r="V736" s="313"/>
    </row>
    <row r="737" s="304" customFormat="1" ht="22.8" customHeight="1" spans="1:22">
      <c r="A737" s="321" t="s">
        <v>568</v>
      </c>
      <c r="B737" s="321" t="s">
        <v>569</v>
      </c>
      <c r="C737" s="321"/>
      <c r="D737" s="311" t="s">
        <v>570</v>
      </c>
      <c r="E737" s="311" t="s">
        <v>277</v>
      </c>
      <c r="F737" s="313">
        <v>14.9585</v>
      </c>
      <c r="G737" s="313"/>
      <c r="H737" s="313"/>
      <c r="I737" s="313"/>
      <c r="J737" s="313"/>
      <c r="K737" s="313"/>
      <c r="L737" s="313">
        <v>14.9585</v>
      </c>
      <c r="M737" s="313">
        <v>14.9585</v>
      </c>
      <c r="N737" s="313"/>
      <c r="O737" s="313"/>
      <c r="P737" s="313"/>
      <c r="Q737" s="313"/>
      <c r="R737" s="313"/>
      <c r="S737" s="313"/>
      <c r="T737" s="313"/>
      <c r="U737" s="313"/>
      <c r="V737" s="313"/>
    </row>
    <row r="738" s="304" customFormat="1" ht="22.8" customHeight="1" spans="1:22">
      <c r="A738" s="314" t="s">
        <v>568</v>
      </c>
      <c r="B738" s="314" t="s">
        <v>569</v>
      </c>
      <c r="C738" s="314" t="s">
        <v>569</v>
      </c>
      <c r="D738" s="315" t="s">
        <v>571</v>
      </c>
      <c r="E738" s="325" t="s">
        <v>572</v>
      </c>
      <c r="F738" s="317">
        <v>14.9585</v>
      </c>
      <c r="G738" s="318"/>
      <c r="H738" s="318"/>
      <c r="I738" s="318"/>
      <c r="J738" s="318"/>
      <c r="K738" s="318"/>
      <c r="L738" s="317">
        <v>14.9585</v>
      </c>
      <c r="M738" s="318">
        <v>14.9585</v>
      </c>
      <c r="N738" s="318"/>
      <c r="O738" s="318"/>
      <c r="P738" s="318"/>
      <c r="Q738" s="318"/>
      <c r="R738" s="318"/>
      <c r="S738" s="317"/>
      <c r="T738" s="318"/>
      <c r="U738" s="318"/>
      <c r="V738" s="318"/>
    </row>
    <row r="739" s="304" customFormat="1" ht="22.8" customHeight="1" spans="1:22">
      <c r="A739" s="321" t="s">
        <v>568</v>
      </c>
      <c r="B739" s="321" t="s">
        <v>573</v>
      </c>
      <c r="C739" s="321"/>
      <c r="D739" s="311" t="s">
        <v>574</v>
      </c>
      <c r="E739" s="311" t="s">
        <v>317</v>
      </c>
      <c r="F739" s="313">
        <v>0.809651</v>
      </c>
      <c r="G739" s="313"/>
      <c r="H739" s="313"/>
      <c r="I739" s="313"/>
      <c r="J739" s="313"/>
      <c r="K739" s="313"/>
      <c r="L739" s="313">
        <v>0.809651</v>
      </c>
      <c r="M739" s="313"/>
      <c r="N739" s="313"/>
      <c r="O739" s="313"/>
      <c r="P739" s="313"/>
      <c r="Q739" s="313">
        <v>0.809651</v>
      </c>
      <c r="R739" s="313"/>
      <c r="S739" s="313"/>
      <c r="T739" s="313"/>
      <c r="U739" s="313"/>
      <c r="V739" s="313"/>
    </row>
    <row r="740" s="304" customFormat="1" ht="22.8" customHeight="1" spans="1:22">
      <c r="A740" s="314" t="s">
        <v>568</v>
      </c>
      <c r="B740" s="314" t="s">
        <v>573</v>
      </c>
      <c r="C740" s="314" t="s">
        <v>573</v>
      </c>
      <c r="D740" s="315" t="s">
        <v>575</v>
      </c>
      <c r="E740" s="325" t="s">
        <v>576</v>
      </c>
      <c r="F740" s="317">
        <v>0.809651</v>
      </c>
      <c r="G740" s="318"/>
      <c r="H740" s="318"/>
      <c r="I740" s="318"/>
      <c r="J740" s="318"/>
      <c r="K740" s="318"/>
      <c r="L740" s="317">
        <v>0.809651</v>
      </c>
      <c r="M740" s="318"/>
      <c r="N740" s="318"/>
      <c r="O740" s="318"/>
      <c r="P740" s="318"/>
      <c r="Q740" s="318">
        <v>0.809651</v>
      </c>
      <c r="R740" s="318"/>
      <c r="S740" s="317"/>
      <c r="T740" s="318"/>
      <c r="U740" s="318"/>
      <c r="V740" s="318"/>
    </row>
    <row r="741" s="304" customFormat="1" ht="22.8" customHeight="1" spans="1:22">
      <c r="A741" s="321" t="s">
        <v>577</v>
      </c>
      <c r="B741" s="321"/>
      <c r="C741" s="321"/>
      <c r="D741" s="311" t="s">
        <v>577</v>
      </c>
      <c r="E741" s="311" t="s">
        <v>318</v>
      </c>
      <c r="F741" s="313">
        <v>8.1337</v>
      </c>
      <c r="G741" s="313"/>
      <c r="H741" s="313"/>
      <c r="I741" s="313"/>
      <c r="J741" s="313"/>
      <c r="K741" s="313"/>
      <c r="L741" s="313">
        <v>8.1337</v>
      </c>
      <c r="M741" s="313"/>
      <c r="N741" s="313"/>
      <c r="O741" s="313">
        <v>8.1337</v>
      </c>
      <c r="P741" s="313"/>
      <c r="Q741" s="313"/>
      <c r="R741" s="313"/>
      <c r="S741" s="313"/>
      <c r="T741" s="313"/>
      <c r="U741" s="313"/>
      <c r="V741" s="313"/>
    </row>
    <row r="742" s="304" customFormat="1" ht="22.8" customHeight="1" spans="1:22">
      <c r="A742" s="321" t="s">
        <v>577</v>
      </c>
      <c r="B742" s="321" t="s">
        <v>578</v>
      </c>
      <c r="C742" s="321"/>
      <c r="D742" s="311" t="s">
        <v>579</v>
      </c>
      <c r="E742" s="311" t="s">
        <v>344</v>
      </c>
      <c r="F742" s="313">
        <v>8.1337</v>
      </c>
      <c r="G742" s="313"/>
      <c r="H742" s="313"/>
      <c r="I742" s="313"/>
      <c r="J742" s="313"/>
      <c r="K742" s="313"/>
      <c r="L742" s="313">
        <v>8.1337</v>
      </c>
      <c r="M742" s="313"/>
      <c r="N742" s="313"/>
      <c r="O742" s="313">
        <v>8.1337</v>
      </c>
      <c r="P742" s="313"/>
      <c r="Q742" s="313"/>
      <c r="R742" s="313"/>
      <c r="S742" s="313"/>
      <c r="T742" s="313"/>
      <c r="U742" s="313"/>
      <c r="V742" s="313"/>
    </row>
    <row r="743" s="304" customFormat="1" ht="22.8" customHeight="1" spans="1:22">
      <c r="A743" s="314" t="s">
        <v>577</v>
      </c>
      <c r="B743" s="314" t="s">
        <v>578</v>
      </c>
      <c r="C743" s="314" t="s">
        <v>565</v>
      </c>
      <c r="D743" s="315" t="s">
        <v>580</v>
      </c>
      <c r="E743" s="325" t="s">
        <v>581</v>
      </c>
      <c r="F743" s="317">
        <v>8.1337</v>
      </c>
      <c r="G743" s="318"/>
      <c r="H743" s="318"/>
      <c r="I743" s="318"/>
      <c r="J743" s="318"/>
      <c r="K743" s="318"/>
      <c r="L743" s="317">
        <v>8.1337</v>
      </c>
      <c r="M743" s="318"/>
      <c r="N743" s="318"/>
      <c r="O743" s="318">
        <v>8.1337</v>
      </c>
      <c r="P743" s="318"/>
      <c r="Q743" s="318"/>
      <c r="R743" s="318"/>
      <c r="S743" s="317"/>
      <c r="T743" s="318"/>
      <c r="U743" s="318"/>
      <c r="V743" s="318"/>
    </row>
    <row r="744" s="304" customFormat="1" ht="22.8" customHeight="1" spans="1:22">
      <c r="A744" s="321" t="s">
        <v>582</v>
      </c>
      <c r="B744" s="321"/>
      <c r="C744" s="321"/>
      <c r="D744" s="311" t="s">
        <v>582</v>
      </c>
      <c r="E744" s="311" t="s">
        <v>454</v>
      </c>
      <c r="F744" s="313">
        <v>11.2669</v>
      </c>
      <c r="G744" s="313"/>
      <c r="H744" s="313"/>
      <c r="I744" s="313"/>
      <c r="J744" s="313"/>
      <c r="K744" s="313"/>
      <c r="L744" s="313"/>
      <c r="M744" s="313"/>
      <c r="N744" s="313"/>
      <c r="O744" s="313"/>
      <c r="P744" s="313"/>
      <c r="Q744" s="313"/>
      <c r="R744" s="313">
        <v>11.2669</v>
      </c>
      <c r="S744" s="313"/>
      <c r="T744" s="313"/>
      <c r="U744" s="313"/>
      <c r="V744" s="313"/>
    </row>
    <row r="745" s="304" customFormat="1" ht="22.8" customHeight="1" spans="1:22">
      <c r="A745" s="321" t="s">
        <v>582</v>
      </c>
      <c r="B745" s="321" t="s">
        <v>583</v>
      </c>
      <c r="C745" s="321"/>
      <c r="D745" s="311" t="s">
        <v>584</v>
      </c>
      <c r="E745" s="311" t="s">
        <v>460</v>
      </c>
      <c r="F745" s="313">
        <v>11.2669</v>
      </c>
      <c r="G745" s="313"/>
      <c r="H745" s="313"/>
      <c r="I745" s="313"/>
      <c r="J745" s="313"/>
      <c r="K745" s="313"/>
      <c r="L745" s="313"/>
      <c r="M745" s="313"/>
      <c r="N745" s="313"/>
      <c r="O745" s="313"/>
      <c r="P745" s="313"/>
      <c r="Q745" s="313"/>
      <c r="R745" s="313">
        <v>11.2669</v>
      </c>
      <c r="S745" s="313"/>
      <c r="T745" s="313"/>
      <c r="U745" s="313"/>
      <c r="V745" s="313"/>
    </row>
    <row r="746" s="304" customFormat="1" ht="22.8" customHeight="1" spans="1:22">
      <c r="A746" s="314" t="s">
        <v>582</v>
      </c>
      <c r="B746" s="314" t="s">
        <v>583</v>
      </c>
      <c r="C746" s="314" t="s">
        <v>565</v>
      </c>
      <c r="D746" s="315" t="s">
        <v>585</v>
      </c>
      <c r="E746" s="325" t="s">
        <v>586</v>
      </c>
      <c r="F746" s="317">
        <v>11.2669</v>
      </c>
      <c r="G746" s="318"/>
      <c r="H746" s="318"/>
      <c r="I746" s="318"/>
      <c r="J746" s="318"/>
      <c r="K746" s="318"/>
      <c r="L746" s="317"/>
      <c r="M746" s="318"/>
      <c r="N746" s="318"/>
      <c r="O746" s="318"/>
      <c r="P746" s="318"/>
      <c r="Q746" s="318"/>
      <c r="R746" s="318">
        <v>11.2669</v>
      </c>
      <c r="S746" s="317"/>
      <c r="T746" s="318"/>
      <c r="U746" s="318"/>
      <c r="V746" s="318"/>
    </row>
    <row r="747" s="304" customFormat="1" ht="22.8" customHeight="1" spans="1:22">
      <c r="A747" s="309"/>
      <c r="B747" s="309"/>
      <c r="C747" s="309"/>
      <c r="D747" s="311" t="s">
        <v>895</v>
      </c>
      <c r="E747" s="311" t="s">
        <v>896</v>
      </c>
      <c r="F747" s="310">
        <v>1324.29196</v>
      </c>
      <c r="G747" s="310">
        <v>963.9469</v>
      </c>
      <c r="H747" s="310">
        <v>542.3604</v>
      </c>
      <c r="I747" s="310">
        <v>44.7396</v>
      </c>
      <c r="J747" s="310">
        <v>161.8229</v>
      </c>
      <c r="K747" s="310">
        <v>215.024</v>
      </c>
      <c r="L747" s="310">
        <v>244.67146</v>
      </c>
      <c r="M747" s="310">
        <v>151.2013</v>
      </c>
      <c r="N747" s="310"/>
      <c r="O747" s="310">
        <v>82.2156</v>
      </c>
      <c r="P747" s="310"/>
      <c r="Q747" s="310">
        <v>11.25456</v>
      </c>
      <c r="R747" s="310">
        <v>115.6736</v>
      </c>
      <c r="S747" s="310"/>
      <c r="T747" s="310"/>
      <c r="U747" s="310"/>
      <c r="V747" s="310"/>
    </row>
    <row r="748" s="304" customFormat="1" ht="22.8" customHeight="1" spans="1:22">
      <c r="A748" s="309"/>
      <c r="B748" s="309"/>
      <c r="C748" s="309"/>
      <c r="D748" s="312" t="s">
        <v>897</v>
      </c>
      <c r="E748" s="312" t="s">
        <v>898</v>
      </c>
      <c r="F748" s="310">
        <v>658.57239</v>
      </c>
      <c r="G748" s="310">
        <v>479.3734</v>
      </c>
      <c r="H748" s="310">
        <v>268.1676</v>
      </c>
      <c r="I748" s="310">
        <v>36.6636</v>
      </c>
      <c r="J748" s="310">
        <v>83.4362</v>
      </c>
      <c r="K748" s="310">
        <v>91.106</v>
      </c>
      <c r="L748" s="310">
        <v>121.67419</v>
      </c>
      <c r="M748" s="310">
        <v>75.4743</v>
      </c>
      <c r="N748" s="310"/>
      <c r="O748" s="310">
        <v>41.0391</v>
      </c>
      <c r="P748" s="310"/>
      <c r="Q748" s="310">
        <v>5.16079</v>
      </c>
      <c r="R748" s="310">
        <v>57.5248</v>
      </c>
      <c r="S748" s="310"/>
      <c r="T748" s="310"/>
      <c r="U748" s="310"/>
      <c r="V748" s="310"/>
    </row>
    <row r="749" s="304" customFormat="1" ht="22.8" customHeight="1" spans="1:22">
      <c r="A749" s="321" t="s">
        <v>899</v>
      </c>
      <c r="B749" s="321"/>
      <c r="C749" s="321"/>
      <c r="D749" s="311" t="s">
        <v>899</v>
      </c>
      <c r="E749" s="311" t="s">
        <v>243</v>
      </c>
      <c r="F749" s="313">
        <v>479.3734</v>
      </c>
      <c r="G749" s="313">
        <v>479.3734</v>
      </c>
      <c r="H749" s="313">
        <v>268.1676</v>
      </c>
      <c r="I749" s="313">
        <v>36.6636</v>
      </c>
      <c r="J749" s="313">
        <v>83.4362</v>
      </c>
      <c r="K749" s="313">
        <v>91.106</v>
      </c>
      <c r="L749" s="313"/>
      <c r="M749" s="313"/>
      <c r="N749" s="313"/>
      <c r="O749" s="313"/>
      <c r="P749" s="313"/>
      <c r="Q749" s="313"/>
      <c r="R749" s="313"/>
      <c r="S749" s="313"/>
      <c r="T749" s="313"/>
      <c r="U749" s="313"/>
      <c r="V749" s="313"/>
    </row>
    <row r="750" s="304" customFormat="1" ht="22.8" customHeight="1" spans="1:22">
      <c r="A750" s="321" t="s">
        <v>899</v>
      </c>
      <c r="B750" s="321" t="s">
        <v>565</v>
      </c>
      <c r="C750" s="321"/>
      <c r="D750" s="311" t="s">
        <v>900</v>
      </c>
      <c r="E750" s="311" t="s">
        <v>244</v>
      </c>
      <c r="F750" s="313">
        <v>479.3734</v>
      </c>
      <c r="G750" s="313">
        <v>479.3734</v>
      </c>
      <c r="H750" s="313">
        <v>268.1676</v>
      </c>
      <c r="I750" s="313">
        <v>36.6636</v>
      </c>
      <c r="J750" s="313">
        <v>83.4362</v>
      </c>
      <c r="K750" s="313">
        <v>91.106</v>
      </c>
      <c r="L750" s="313"/>
      <c r="M750" s="313"/>
      <c r="N750" s="313"/>
      <c r="O750" s="313"/>
      <c r="P750" s="313"/>
      <c r="Q750" s="313"/>
      <c r="R750" s="313"/>
      <c r="S750" s="313"/>
      <c r="T750" s="313"/>
      <c r="U750" s="313"/>
      <c r="V750" s="313"/>
    </row>
    <row r="751" s="304" customFormat="1" ht="22.8" customHeight="1" spans="1:22">
      <c r="A751" s="314" t="s">
        <v>899</v>
      </c>
      <c r="B751" s="314" t="s">
        <v>565</v>
      </c>
      <c r="C751" s="314" t="s">
        <v>565</v>
      </c>
      <c r="D751" s="315" t="s">
        <v>901</v>
      </c>
      <c r="E751" s="325" t="s">
        <v>567</v>
      </c>
      <c r="F751" s="317">
        <v>479.3734</v>
      </c>
      <c r="G751" s="318">
        <v>479.3734</v>
      </c>
      <c r="H751" s="318">
        <v>268.1676</v>
      </c>
      <c r="I751" s="318">
        <v>36.6636</v>
      </c>
      <c r="J751" s="318">
        <v>83.4362</v>
      </c>
      <c r="K751" s="318">
        <v>91.106</v>
      </c>
      <c r="L751" s="317"/>
      <c r="M751" s="318"/>
      <c r="N751" s="318"/>
      <c r="O751" s="318"/>
      <c r="P751" s="318"/>
      <c r="Q751" s="318"/>
      <c r="R751" s="318"/>
      <c r="S751" s="317"/>
      <c r="T751" s="318"/>
      <c r="U751" s="318"/>
      <c r="V751" s="318"/>
    </row>
    <row r="752" s="304" customFormat="1" ht="22.8" customHeight="1" spans="1:22">
      <c r="A752" s="321" t="s">
        <v>568</v>
      </c>
      <c r="B752" s="321"/>
      <c r="C752" s="321"/>
      <c r="D752" s="311" t="s">
        <v>568</v>
      </c>
      <c r="E752" s="311" t="s">
        <v>264</v>
      </c>
      <c r="F752" s="313">
        <v>80.63509</v>
      </c>
      <c r="G752" s="313"/>
      <c r="H752" s="313"/>
      <c r="I752" s="313"/>
      <c r="J752" s="313"/>
      <c r="K752" s="313"/>
      <c r="L752" s="313">
        <v>80.63509</v>
      </c>
      <c r="M752" s="313">
        <v>75.4743</v>
      </c>
      <c r="N752" s="313"/>
      <c r="O752" s="313"/>
      <c r="P752" s="313"/>
      <c r="Q752" s="313">
        <v>5.16079</v>
      </c>
      <c r="R752" s="313"/>
      <c r="S752" s="313"/>
      <c r="T752" s="313"/>
      <c r="U752" s="313"/>
      <c r="V752" s="313"/>
    </row>
    <row r="753" s="304" customFormat="1" ht="22.8" customHeight="1" spans="1:22">
      <c r="A753" s="321" t="s">
        <v>568</v>
      </c>
      <c r="B753" s="321" t="s">
        <v>569</v>
      </c>
      <c r="C753" s="321"/>
      <c r="D753" s="311" t="s">
        <v>570</v>
      </c>
      <c r="E753" s="311" t="s">
        <v>277</v>
      </c>
      <c r="F753" s="313">
        <v>75.4743</v>
      </c>
      <c r="G753" s="313"/>
      <c r="H753" s="313"/>
      <c r="I753" s="313"/>
      <c r="J753" s="313"/>
      <c r="K753" s="313"/>
      <c r="L753" s="313">
        <v>75.4743</v>
      </c>
      <c r="M753" s="313">
        <v>75.4743</v>
      </c>
      <c r="N753" s="313"/>
      <c r="O753" s="313"/>
      <c r="P753" s="313"/>
      <c r="Q753" s="313"/>
      <c r="R753" s="313"/>
      <c r="S753" s="313"/>
      <c r="T753" s="313"/>
      <c r="U753" s="313"/>
      <c r="V753" s="313"/>
    </row>
    <row r="754" s="304" customFormat="1" ht="22.8" customHeight="1" spans="1:22">
      <c r="A754" s="314" t="s">
        <v>568</v>
      </c>
      <c r="B754" s="314" t="s">
        <v>569</v>
      </c>
      <c r="C754" s="314" t="s">
        <v>569</v>
      </c>
      <c r="D754" s="315" t="s">
        <v>571</v>
      </c>
      <c r="E754" s="325" t="s">
        <v>572</v>
      </c>
      <c r="F754" s="317">
        <v>75.4743</v>
      </c>
      <c r="G754" s="318"/>
      <c r="H754" s="318"/>
      <c r="I754" s="318"/>
      <c r="J754" s="318"/>
      <c r="K754" s="318"/>
      <c r="L754" s="317">
        <v>75.4743</v>
      </c>
      <c r="M754" s="318">
        <v>75.4743</v>
      </c>
      <c r="N754" s="318"/>
      <c r="O754" s="318"/>
      <c r="P754" s="318"/>
      <c r="Q754" s="318"/>
      <c r="R754" s="318"/>
      <c r="S754" s="317"/>
      <c r="T754" s="318"/>
      <c r="U754" s="318"/>
      <c r="V754" s="318"/>
    </row>
    <row r="755" s="304" customFormat="1" ht="22.8" customHeight="1" spans="1:22">
      <c r="A755" s="321" t="s">
        <v>568</v>
      </c>
      <c r="B755" s="321" t="s">
        <v>573</v>
      </c>
      <c r="C755" s="321"/>
      <c r="D755" s="311" t="s">
        <v>574</v>
      </c>
      <c r="E755" s="311" t="s">
        <v>317</v>
      </c>
      <c r="F755" s="313">
        <v>5.16079</v>
      </c>
      <c r="G755" s="313"/>
      <c r="H755" s="313"/>
      <c r="I755" s="313"/>
      <c r="J755" s="313"/>
      <c r="K755" s="313"/>
      <c r="L755" s="313">
        <v>5.16079</v>
      </c>
      <c r="M755" s="313"/>
      <c r="N755" s="313"/>
      <c r="O755" s="313"/>
      <c r="P755" s="313"/>
      <c r="Q755" s="313">
        <v>5.16079</v>
      </c>
      <c r="R755" s="313"/>
      <c r="S755" s="313"/>
      <c r="T755" s="313"/>
      <c r="U755" s="313"/>
      <c r="V755" s="313"/>
    </row>
    <row r="756" s="304" customFormat="1" ht="22.8" customHeight="1" spans="1:22">
      <c r="A756" s="314" t="s">
        <v>568</v>
      </c>
      <c r="B756" s="314" t="s">
        <v>573</v>
      </c>
      <c r="C756" s="314" t="s">
        <v>573</v>
      </c>
      <c r="D756" s="315" t="s">
        <v>575</v>
      </c>
      <c r="E756" s="325" t="s">
        <v>576</v>
      </c>
      <c r="F756" s="317">
        <v>5.16079</v>
      </c>
      <c r="G756" s="318"/>
      <c r="H756" s="318"/>
      <c r="I756" s="318"/>
      <c r="J756" s="318"/>
      <c r="K756" s="318"/>
      <c r="L756" s="317">
        <v>5.16079</v>
      </c>
      <c r="M756" s="318"/>
      <c r="N756" s="318"/>
      <c r="O756" s="318"/>
      <c r="P756" s="318"/>
      <c r="Q756" s="318">
        <v>5.16079</v>
      </c>
      <c r="R756" s="318"/>
      <c r="S756" s="317"/>
      <c r="T756" s="318"/>
      <c r="U756" s="318"/>
      <c r="V756" s="318"/>
    </row>
    <row r="757" s="304" customFormat="1" ht="22.8" customHeight="1" spans="1:22">
      <c r="A757" s="321" t="s">
        <v>577</v>
      </c>
      <c r="B757" s="321"/>
      <c r="C757" s="321"/>
      <c r="D757" s="311" t="s">
        <v>577</v>
      </c>
      <c r="E757" s="311" t="s">
        <v>318</v>
      </c>
      <c r="F757" s="313">
        <v>41.0391</v>
      </c>
      <c r="G757" s="313"/>
      <c r="H757" s="313"/>
      <c r="I757" s="313"/>
      <c r="J757" s="313"/>
      <c r="K757" s="313"/>
      <c r="L757" s="313">
        <v>41.0391</v>
      </c>
      <c r="M757" s="313"/>
      <c r="N757" s="313"/>
      <c r="O757" s="313">
        <v>41.0391</v>
      </c>
      <c r="P757" s="313"/>
      <c r="Q757" s="313"/>
      <c r="R757" s="313"/>
      <c r="S757" s="313"/>
      <c r="T757" s="313"/>
      <c r="U757" s="313"/>
      <c r="V757" s="313"/>
    </row>
    <row r="758" s="304" customFormat="1" ht="22.8" customHeight="1" spans="1:22">
      <c r="A758" s="321" t="s">
        <v>577</v>
      </c>
      <c r="B758" s="321" t="s">
        <v>578</v>
      </c>
      <c r="C758" s="321"/>
      <c r="D758" s="311" t="s">
        <v>579</v>
      </c>
      <c r="E758" s="311" t="s">
        <v>344</v>
      </c>
      <c r="F758" s="313">
        <v>41.0391</v>
      </c>
      <c r="G758" s="313"/>
      <c r="H758" s="313"/>
      <c r="I758" s="313"/>
      <c r="J758" s="313"/>
      <c r="K758" s="313"/>
      <c r="L758" s="313">
        <v>41.0391</v>
      </c>
      <c r="M758" s="313"/>
      <c r="N758" s="313"/>
      <c r="O758" s="313">
        <v>41.0391</v>
      </c>
      <c r="P758" s="313"/>
      <c r="Q758" s="313"/>
      <c r="R758" s="313"/>
      <c r="S758" s="313"/>
      <c r="T758" s="313"/>
      <c r="U758" s="313"/>
      <c r="V758" s="313"/>
    </row>
    <row r="759" s="304" customFormat="1" ht="22.8" customHeight="1" spans="1:22">
      <c r="A759" s="314" t="s">
        <v>577</v>
      </c>
      <c r="B759" s="314" t="s">
        <v>578</v>
      </c>
      <c r="C759" s="314" t="s">
        <v>565</v>
      </c>
      <c r="D759" s="315" t="s">
        <v>580</v>
      </c>
      <c r="E759" s="325" t="s">
        <v>581</v>
      </c>
      <c r="F759" s="317">
        <v>41.0391</v>
      </c>
      <c r="G759" s="318"/>
      <c r="H759" s="318"/>
      <c r="I759" s="318"/>
      <c r="J759" s="318"/>
      <c r="K759" s="318"/>
      <c r="L759" s="317">
        <v>41.0391</v>
      </c>
      <c r="M759" s="318"/>
      <c r="N759" s="318"/>
      <c r="O759" s="318">
        <v>41.0391</v>
      </c>
      <c r="P759" s="318"/>
      <c r="Q759" s="318"/>
      <c r="R759" s="318"/>
      <c r="S759" s="317"/>
      <c r="T759" s="318"/>
      <c r="U759" s="318"/>
      <c r="V759" s="318"/>
    </row>
    <row r="760" s="304" customFormat="1" ht="22.8" customHeight="1" spans="1:22">
      <c r="A760" s="321" t="s">
        <v>582</v>
      </c>
      <c r="B760" s="321"/>
      <c r="C760" s="321"/>
      <c r="D760" s="311" t="s">
        <v>582</v>
      </c>
      <c r="E760" s="311" t="s">
        <v>454</v>
      </c>
      <c r="F760" s="313">
        <v>57.5248</v>
      </c>
      <c r="G760" s="313"/>
      <c r="H760" s="313"/>
      <c r="I760" s="313"/>
      <c r="J760" s="313"/>
      <c r="K760" s="313"/>
      <c r="L760" s="313"/>
      <c r="M760" s="313"/>
      <c r="N760" s="313"/>
      <c r="O760" s="313"/>
      <c r="P760" s="313"/>
      <c r="Q760" s="313"/>
      <c r="R760" s="313">
        <v>57.5248</v>
      </c>
      <c r="S760" s="313"/>
      <c r="T760" s="313"/>
      <c r="U760" s="313"/>
      <c r="V760" s="313"/>
    </row>
    <row r="761" s="304" customFormat="1" ht="22.8" customHeight="1" spans="1:22">
      <c r="A761" s="321" t="s">
        <v>582</v>
      </c>
      <c r="B761" s="321" t="s">
        <v>583</v>
      </c>
      <c r="C761" s="321"/>
      <c r="D761" s="311" t="s">
        <v>584</v>
      </c>
      <c r="E761" s="311" t="s">
        <v>460</v>
      </c>
      <c r="F761" s="313">
        <v>57.5248</v>
      </c>
      <c r="G761" s="313"/>
      <c r="H761" s="313"/>
      <c r="I761" s="313"/>
      <c r="J761" s="313"/>
      <c r="K761" s="313"/>
      <c r="L761" s="313"/>
      <c r="M761" s="313"/>
      <c r="N761" s="313"/>
      <c r="O761" s="313"/>
      <c r="P761" s="313"/>
      <c r="Q761" s="313"/>
      <c r="R761" s="313">
        <v>57.5248</v>
      </c>
      <c r="S761" s="313"/>
      <c r="T761" s="313"/>
      <c r="U761" s="313"/>
      <c r="V761" s="313"/>
    </row>
    <row r="762" s="304" customFormat="1" ht="22.8" customHeight="1" spans="1:22">
      <c r="A762" s="314" t="s">
        <v>582</v>
      </c>
      <c r="B762" s="314" t="s">
        <v>583</v>
      </c>
      <c r="C762" s="314" t="s">
        <v>565</v>
      </c>
      <c r="D762" s="315" t="s">
        <v>585</v>
      </c>
      <c r="E762" s="325" t="s">
        <v>586</v>
      </c>
      <c r="F762" s="317">
        <v>57.5248</v>
      </c>
      <c r="G762" s="318"/>
      <c r="H762" s="318"/>
      <c r="I762" s="318"/>
      <c r="J762" s="318"/>
      <c r="K762" s="318"/>
      <c r="L762" s="317"/>
      <c r="M762" s="318"/>
      <c r="N762" s="318"/>
      <c r="O762" s="318"/>
      <c r="P762" s="318"/>
      <c r="Q762" s="318"/>
      <c r="R762" s="318">
        <v>57.5248</v>
      </c>
      <c r="S762" s="317"/>
      <c r="T762" s="318"/>
      <c r="U762" s="318"/>
      <c r="V762" s="318"/>
    </row>
    <row r="763" s="304" customFormat="1" ht="22.8" customHeight="1" spans="1:22">
      <c r="A763" s="309"/>
      <c r="B763" s="309"/>
      <c r="C763" s="309"/>
      <c r="D763" s="312" t="s">
        <v>902</v>
      </c>
      <c r="E763" s="312" t="s">
        <v>903</v>
      </c>
      <c r="F763" s="310">
        <v>153.747384</v>
      </c>
      <c r="G763" s="310">
        <v>111.6372</v>
      </c>
      <c r="H763" s="310">
        <v>65.7492</v>
      </c>
      <c r="I763" s="310"/>
      <c r="J763" s="310">
        <v>17.5632</v>
      </c>
      <c r="K763" s="310">
        <v>28.3248</v>
      </c>
      <c r="L763" s="310">
        <v>28.713684</v>
      </c>
      <c r="M763" s="310">
        <v>17.67</v>
      </c>
      <c r="N763" s="310"/>
      <c r="O763" s="310">
        <v>9.608</v>
      </c>
      <c r="P763" s="310"/>
      <c r="Q763" s="310">
        <v>1.435684</v>
      </c>
      <c r="R763" s="310">
        <v>13.3965</v>
      </c>
      <c r="S763" s="310"/>
      <c r="T763" s="310"/>
      <c r="U763" s="310"/>
      <c r="V763" s="310"/>
    </row>
    <row r="764" s="304" customFormat="1" ht="22.8" customHeight="1" spans="1:22">
      <c r="A764" s="321" t="s">
        <v>899</v>
      </c>
      <c r="B764" s="321"/>
      <c r="C764" s="321"/>
      <c r="D764" s="311" t="s">
        <v>899</v>
      </c>
      <c r="E764" s="311" t="s">
        <v>243</v>
      </c>
      <c r="F764" s="313">
        <v>111.6372</v>
      </c>
      <c r="G764" s="313">
        <v>111.6372</v>
      </c>
      <c r="H764" s="313">
        <v>65.7492</v>
      </c>
      <c r="I764" s="313"/>
      <c r="J764" s="313">
        <v>17.5632</v>
      </c>
      <c r="K764" s="313">
        <v>28.3248</v>
      </c>
      <c r="L764" s="313"/>
      <c r="M764" s="313"/>
      <c r="N764" s="313"/>
      <c r="O764" s="313"/>
      <c r="P764" s="313"/>
      <c r="Q764" s="313"/>
      <c r="R764" s="313"/>
      <c r="S764" s="313"/>
      <c r="T764" s="313"/>
      <c r="U764" s="313"/>
      <c r="V764" s="313"/>
    </row>
    <row r="765" s="304" customFormat="1" ht="22.8" customHeight="1" spans="1:22">
      <c r="A765" s="321" t="s">
        <v>899</v>
      </c>
      <c r="B765" s="321" t="s">
        <v>565</v>
      </c>
      <c r="C765" s="321"/>
      <c r="D765" s="311" t="s">
        <v>900</v>
      </c>
      <c r="E765" s="311" t="s">
        <v>244</v>
      </c>
      <c r="F765" s="313">
        <v>111.6372</v>
      </c>
      <c r="G765" s="313">
        <v>111.6372</v>
      </c>
      <c r="H765" s="313">
        <v>65.7492</v>
      </c>
      <c r="I765" s="313"/>
      <c r="J765" s="313">
        <v>17.5632</v>
      </c>
      <c r="K765" s="313">
        <v>28.3248</v>
      </c>
      <c r="L765" s="313"/>
      <c r="M765" s="313"/>
      <c r="N765" s="313"/>
      <c r="O765" s="313"/>
      <c r="P765" s="313"/>
      <c r="Q765" s="313"/>
      <c r="R765" s="313"/>
      <c r="S765" s="313"/>
      <c r="T765" s="313"/>
      <c r="U765" s="313"/>
      <c r="V765" s="313"/>
    </row>
    <row r="766" s="304" customFormat="1" ht="22.8" customHeight="1" spans="1:22">
      <c r="A766" s="314" t="s">
        <v>899</v>
      </c>
      <c r="B766" s="314" t="s">
        <v>565</v>
      </c>
      <c r="C766" s="314" t="s">
        <v>904</v>
      </c>
      <c r="D766" s="315" t="s">
        <v>905</v>
      </c>
      <c r="E766" s="325" t="s">
        <v>906</v>
      </c>
      <c r="F766" s="317">
        <v>111.6372</v>
      </c>
      <c r="G766" s="318">
        <v>111.6372</v>
      </c>
      <c r="H766" s="318">
        <v>65.7492</v>
      </c>
      <c r="I766" s="318"/>
      <c r="J766" s="318">
        <v>17.5632</v>
      </c>
      <c r="K766" s="318">
        <v>28.3248</v>
      </c>
      <c r="L766" s="317"/>
      <c r="M766" s="318"/>
      <c r="N766" s="318"/>
      <c r="O766" s="318"/>
      <c r="P766" s="318"/>
      <c r="Q766" s="318"/>
      <c r="R766" s="318"/>
      <c r="S766" s="317"/>
      <c r="T766" s="318"/>
      <c r="U766" s="318"/>
      <c r="V766" s="318"/>
    </row>
    <row r="767" s="304" customFormat="1" ht="22.8" customHeight="1" spans="1:22">
      <c r="A767" s="321" t="s">
        <v>568</v>
      </c>
      <c r="B767" s="321"/>
      <c r="C767" s="321"/>
      <c r="D767" s="311" t="s">
        <v>568</v>
      </c>
      <c r="E767" s="311" t="s">
        <v>264</v>
      </c>
      <c r="F767" s="313">
        <v>19.105684</v>
      </c>
      <c r="G767" s="313"/>
      <c r="H767" s="313"/>
      <c r="I767" s="313"/>
      <c r="J767" s="313"/>
      <c r="K767" s="313"/>
      <c r="L767" s="313">
        <v>19.105684</v>
      </c>
      <c r="M767" s="313">
        <v>17.67</v>
      </c>
      <c r="N767" s="313"/>
      <c r="O767" s="313"/>
      <c r="P767" s="313"/>
      <c r="Q767" s="313">
        <v>1.435684</v>
      </c>
      <c r="R767" s="313"/>
      <c r="S767" s="313"/>
      <c r="T767" s="313"/>
      <c r="U767" s="313"/>
      <c r="V767" s="313"/>
    </row>
    <row r="768" s="304" customFormat="1" ht="22.8" customHeight="1" spans="1:22">
      <c r="A768" s="321" t="s">
        <v>568</v>
      </c>
      <c r="B768" s="321" t="s">
        <v>569</v>
      </c>
      <c r="C768" s="321"/>
      <c r="D768" s="311" t="s">
        <v>570</v>
      </c>
      <c r="E768" s="311" t="s">
        <v>277</v>
      </c>
      <c r="F768" s="313">
        <v>17.67</v>
      </c>
      <c r="G768" s="313"/>
      <c r="H768" s="313"/>
      <c r="I768" s="313"/>
      <c r="J768" s="313"/>
      <c r="K768" s="313"/>
      <c r="L768" s="313">
        <v>17.67</v>
      </c>
      <c r="M768" s="313">
        <v>17.67</v>
      </c>
      <c r="N768" s="313"/>
      <c r="O768" s="313"/>
      <c r="P768" s="313"/>
      <c r="Q768" s="313"/>
      <c r="R768" s="313"/>
      <c r="S768" s="313"/>
      <c r="T768" s="313"/>
      <c r="U768" s="313"/>
      <c r="V768" s="313"/>
    </row>
    <row r="769" s="304" customFormat="1" ht="22.8" customHeight="1" spans="1:22">
      <c r="A769" s="314" t="s">
        <v>568</v>
      </c>
      <c r="B769" s="314" t="s">
        <v>569</v>
      </c>
      <c r="C769" s="314" t="s">
        <v>569</v>
      </c>
      <c r="D769" s="315" t="s">
        <v>571</v>
      </c>
      <c r="E769" s="325" t="s">
        <v>572</v>
      </c>
      <c r="F769" s="317">
        <v>17.67</v>
      </c>
      <c r="G769" s="318"/>
      <c r="H769" s="318"/>
      <c r="I769" s="318"/>
      <c r="J769" s="318"/>
      <c r="K769" s="318"/>
      <c r="L769" s="317">
        <v>17.67</v>
      </c>
      <c r="M769" s="318">
        <v>17.67</v>
      </c>
      <c r="N769" s="318"/>
      <c r="O769" s="318"/>
      <c r="P769" s="318"/>
      <c r="Q769" s="318"/>
      <c r="R769" s="318"/>
      <c r="S769" s="317"/>
      <c r="T769" s="318"/>
      <c r="U769" s="318"/>
      <c r="V769" s="318"/>
    </row>
    <row r="770" s="304" customFormat="1" ht="22.8" customHeight="1" spans="1:22">
      <c r="A770" s="321" t="s">
        <v>568</v>
      </c>
      <c r="B770" s="321" t="s">
        <v>573</v>
      </c>
      <c r="C770" s="321"/>
      <c r="D770" s="311" t="s">
        <v>574</v>
      </c>
      <c r="E770" s="311" t="s">
        <v>317</v>
      </c>
      <c r="F770" s="313">
        <v>1.435684</v>
      </c>
      <c r="G770" s="313"/>
      <c r="H770" s="313"/>
      <c r="I770" s="313"/>
      <c r="J770" s="313"/>
      <c r="K770" s="313"/>
      <c r="L770" s="313">
        <v>1.435684</v>
      </c>
      <c r="M770" s="313"/>
      <c r="N770" s="313"/>
      <c r="O770" s="313"/>
      <c r="P770" s="313"/>
      <c r="Q770" s="313">
        <v>1.435684</v>
      </c>
      <c r="R770" s="313"/>
      <c r="S770" s="313"/>
      <c r="T770" s="313"/>
      <c r="U770" s="313"/>
      <c r="V770" s="313"/>
    </row>
    <row r="771" s="304" customFormat="1" ht="22.8" customHeight="1" spans="1:22">
      <c r="A771" s="314" t="s">
        <v>568</v>
      </c>
      <c r="B771" s="314" t="s">
        <v>573</v>
      </c>
      <c r="C771" s="314" t="s">
        <v>573</v>
      </c>
      <c r="D771" s="315" t="s">
        <v>575</v>
      </c>
      <c r="E771" s="325" t="s">
        <v>576</v>
      </c>
      <c r="F771" s="317">
        <v>1.435684</v>
      </c>
      <c r="G771" s="318"/>
      <c r="H771" s="318"/>
      <c r="I771" s="318"/>
      <c r="J771" s="318"/>
      <c r="K771" s="318"/>
      <c r="L771" s="317">
        <v>1.435684</v>
      </c>
      <c r="M771" s="318"/>
      <c r="N771" s="318"/>
      <c r="O771" s="318"/>
      <c r="P771" s="318"/>
      <c r="Q771" s="318">
        <v>1.435684</v>
      </c>
      <c r="R771" s="318"/>
      <c r="S771" s="317"/>
      <c r="T771" s="318"/>
      <c r="U771" s="318"/>
      <c r="V771" s="318"/>
    </row>
    <row r="772" s="304" customFormat="1" ht="22.8" customHeight="1" spans="1:22">
      <c r="A772" s="321" t="s">
        <v>577</v>
      </c>
      <c r="B772" s="321"/>
      <c r="C772" s="321"/>
      <c r="D772" s="311" t="s">
        <v>577</v>
      </c>
      <c r="E772" s="311" t="s">
        <v>318</v>
      </c>
      <c r="F772" s="313">
        <v>9.608</v>
      </c>
      <c r="G772" s="313"/>
      <c r="H772" s="313"/>
      <c r="I772" s="313"/>
      <c r="J772" s="313"/>
      <c r="K772" s="313"/>
      <c r="L772" s="313">
        <v>9.608</v>
      </c>
      <c r="M772" s="313"/>
      <c r="N772" s="313"/>
      <c r="O772" s="313">
        <v>9.608</v>
      </c>
      <c r="P772" s="313"/>
      <c r="Q772" s="313"/>
      <c r="R772" s="313"/>
      <c r="S772" s="313"/>
      <c r="T772" s="313"/>
      <c r="U772" s="313"/>
      <c r="V772" s="313"/>
    </row>
    <row r="773" s="304" customFormat="1" ht="22.8" customHeight="1" spans="1:22">
      <c r="A773" s="321" t="s">
        <v>577</v>
      </c>
      <c r="B773" s="321" t="s">
        <v>578</v>
      </c>
      <c r="C773" s="321"/>
      <c r="D773" s="311" t="s">
        <v>579</v>
      </c>
      <c r="E773" s="311" t="s">
        <v>344</v>
      </c>
      <c r="F773" s="313">
        <v>9.608</v>
      </c>
      <c r="G773" s="313"/>
      <c r="H773" s="313"/>
      <c r="I773" s="313"/>
      <c r="J773" s="313"/>
      <c r="K773" s="313"/>
      <c r="L773" s="313">
        <v>9.608</v>
      </c>
      <c r="M773" s="313"/>
      <c r="N773" s="313"/>
      <c r="O773" s="313">
        <v>9.608</v>
      </c>
      <c r="P773" s="313"/>
      <c r="Q773" s="313"/>
      <c r="R773" s="313"/>
      <c r="S773" s="313"/>
      <c r="T773" s="313"/>
      <c r="U773" s="313"/>
      <c r="V773" s="313"/>
    </row>
    <row r="774" s="304" customFormat="1" ht="22.8" customHeight="1" spans="1:22">
      <c r="A774" s="314" t="s">
        <v>577</v>
      </c>
      <c r="B774" s="314" t="s">
        <v>578</v>
      </c>
      <c r="C774" s="314" t="s">
        <v>583</v>
      </c>
      <c r="D774" s="315" t="s">
        <v>677</v>
      </c>
      <c r="E774" s="325" t="s">
        <v>678</v>
      </c>
      <c r="F774" s="317">
        <v>9.608</v>
      </c>
      <c r="G774" s="318"/>
      <c r="H774" s="318"/>
      <c r="I774" s="318"/>
      <c r="J774" s="318"/>
      <c r="K774" s="318"/>
      <c r="L774" s="317">
        <v>9.608</v>
      </c>
      <c r="M774" s="318"/>
      <c r="N774" s="318"/>
      <c r="O774" s="318">
        <v>9.608</v>
      </c>
      <c r="P774" s="318"/>
      <c r="Q774" s="318"/>
      <c r="R774" s="318"/>
      <c r="S774" s="317"/>
      <c r="T774" s="318"/>
      <c r="U774" s="318"/>
      <c r="V774" s="318"/>
    </row>
    <row r="775" s="304" customFormat="1" ht="22.8" customHeight="1" spans="1:22">
      <c r="A775" s="321" t="s">
        <v>582</v>
      </c>
      <c r="B775" s="321"/>
      <c r="C775" s="321"/>
      <c r="D775" s="311" t="s">
        <v>582</v>
      </c>
      <c r="E775" s="311" t="s">
        <v>454</v>
      </c>
      <c r="F775" s="313">
        <v>13.3965</v>
      </c>
      <c r="G775" s="313"/>
      <c r="H775" s="313"/>
      <c r="I775" s="313"/>
      <c r="J775" s="313"/>
      <c r="K775" s="313"/>
      <c r="L775" s="313"/>
      <c r="M775" s="313"/>
      <c r="N775" s="313"/>
      <c r="O775" s="313"/>
      <c r="P775" s="313"/>
      <c r="Q775" s="313"/>
      <c r="R775" s="313">
        <v>13.3965</v>
      </c>
      <c r="S775" s="313"/>
      <c r="T775" s="313"/>
      <c r="U775" s="313"/>
      <c r="V775" s="313"/>
    </row>
    <row r="776" s="304" customFormat="1" ht="22.8" customHeight="1" spans="1:22">
      <c r="A776" s="321" t="s">
        <v>582</v>
      </c>
      <c r="B776" s="321" t="s">
        <v>583</v>
      </c>
      <c r="C776" s="321"/>
      <c r="D776" s="311" t="s">
        <v>584</v>
      </c>
      <c r="E776" s="311" t="s">
        <v>460</v>
      </c>
      <c r="F776" s="313">
        <v>13.3965</v>
      </c>
      <c r="G776" s="313"/>
      <c r="H776" s="313"/>
      <c r="I776" s="313"/>
      <c r="J776" s="313"/>
      <c r="K776" s="313"/>
      <c r="L776" s="313"/>
      <c r="M776" s="313"/>
      <c r="N776" s="313"/>
      <c r="O776" s="313"/>
      <c r="P776" s="313"/>
      <c r="Q776" s="313"/>
      <c r="R776" s="313">
        <v>13.3965</v>
      </c>
      <c r="S776" s="313"/>
      <c r="T776" s="313"/>
      <c r="U776" s="313"/>
      <c r="V776" s="313"/>
    </row>
    <row r="777" s="304" customFormat="1" ht="22.8" customHeight="1" spans="1:22">
      <c r="A777" s="314" t="s">
        <v>582</v>
      </c>
      <c r="B777" s="314" t="s">
        <v>583</v>
      </c>
      <c r="C777" s="314" t="s">
        <v>565</v>
      </c>
      <c r="D777" s="315" t="s">
        <v>585</v>
      </c>
      <c r="E777" s="325" t="s">
        <v>586</v>
      </c>
      <c r="F777" s="317">
        <v>13.3965</v>
      </c>
      <c r="G777" s="318"/>
      <c r="H777" s="318"/>
      <c r="I777" s="318"/>
      <c r="J777" s="318"/>
      <c r="K777" s="318"/>
      <c r="L777" s="317"/>
      <c r="M777" s="318"/>
      <c r="N777" s="318"/>
      <c r="O777" s="318"/>
      <c r="P777" s="318"/>
      <c r="Q777" s="318"/>
      <c r="R777" s="318">
        <v>13.3965</v>
      </c>
      <c r="S777" s="317"/>
      <c r="T777" s="318"/>
      <c r="U777" s="318"/>
      <c r="V777" s="318"/>
    </row>
    <row r="778" s="304" customFormat="1" ht="22.8" customHeight="1" spans="1:22">
      <c r="A778" s="309"/>
      <c r="B778" s="309"/>
      <c r="C778" s="309"/>
      <c r="D778" s="312" t="s">
        <v>907</v>
      </c>
      <c r="E778" s="312" t="s">
        <v>908</v>
      </c>
      <c r="F778" s="310">
        <v>105.379566</v>
      </c>
      <c r="G778" s="310">
        <v>76.5128</v>
      </c>
      <c r="H778" s="310">
        <v>45.4008</v>
      </c>
      <c r="I778" s="310"/>
      <c r="J778" s="310">
        <v>11.9688</v>
      </c>
      <c r="K778" s="310">
        <v>19.1432</v>
      </c>
      <c r="L778" s="310">
        <v>19.685266</v>
      </c>
      <c r="M778" s="310">
        <v>12.114</v>
      </c>
      <c r="N778" s="310"/>
      <c r="O778" s="310">
        <v>6.587</v>
      </c>
      <c r="P778" s="310"/>
      <c r="Q778" s="310">
        <v>0.984266</v>
      </c>
      <c r="R778" s="310">
        <v>9.1815</v>
      </c>
      <c r="S778" s="310"/>
      <c r="T778" s="310"/>
      <c r="U778" s="310"/>
      <c r="V778" s="310"/>
    </row>
    <row r="779" s="304" customFormat="1" ht="22.8" customHeight="1" spans="1:22">
      <c r="A779" s="321" t="s">
        <v>899</v>
      </c>
      <c r="B779" s="321"/>
      <c r="C779" s="321"/>
      <c r="D779" s="311" t="s">
        <v>899</v>
      </c>
      <c r="E779" s="311" t="s">
        <v>243</v>
      </c>
      <c r="F779" s="313">
        <v>76.5128</v>
      </c>
      <c r="G779" s="313">
        <v>76.5128</v>
      </c>
      <c r="H779" s="313">
        <v>45.4008</v>
      </c>
      <c r="I779" s="313"/>
      <c r="J779" s="313">
        <v>11.9688</v>
      </c>
      <c r="K779" s="313">
        <v>19.1432</v>
      </c>
      <c r="L779" s="313"/>
      <c r="M779" s="313"/>
      <c r="N779" s="313"/>
      <c r="O779" s="313"/>
      <c r="P779" s="313"/>
      <c r="Q779" s="313"/>
      <c r="R779" s="313"/>
      <c r="S779" s="313"/>
      <c r="T779" s="313"/>
      <c r="U779" s="313"/>
      <c r="V779" s="313"/>
    </row>
    <row r="780" s="304" customFormat="1" ht="22.8" customHeight="1" spans="1:22">
      <c r="A780" s="321" t="s">
        <v>899</v>
      </c>
      <c r="B780" s="321" t="s">
        <v>565</v>
      </c>
      <c r="C780" s="321"/>
      <c r="D780" s="311" t="s">
        <v>900</v>
      </c>
      <c r="E780" s="311" t="s">
        <v>244</v>
      </c>
      <c r="F780" s="313">
        <v>76.5128</v>
      </c>
      <c r="G780" s="313">
        <v>76.5128</v>
      </c>
      <c r="H780" s="313">
        <v>45.4008</v>
      </c>
      <c r="I780" s="313"/>
      <c r="J780" s="313">
        <v>11.9688</v>
      </c>
      <c r="K780" s="313">
        <v>19.1432</v>
      </c>
      <c r="L780" s="313"/>
      <c r="M780" s="313"/>
      <c r="N780" s="313"/>
      <c r="O780" s="313"/>
      <c r="P780" s="313"/>
      <c r="Q780" s="313"/>
      <c r="R780" s="313"/>
      <c r="S780" s="313"/>
      <c r="T780" s="313"/>
      <c r="U780" s="313"/>
      <c r="V780" s="313"/>
    </row>
    <row r="781" s="304" customFormat="1" ht="22.8" customHeight="1" spans="1:22">
      <c r="A781" s="314" t="s">
        <v>899</v>
      </c>
      <c r="B781" s="314" t="s">
        <v>565</v>
      </c>
      <c r="C781" s="314" t="s">
        <v>794</v>
      </c>
      <c r="D781" s="315" t="s">
        <v>909</v>
      </c>
      <c r="E781" s="325" t="s">
        <v>910</v>
      </c>
      <c r="F781" s="317">
        <v>76.5128</v>
      </c>
      <c r="G781" s="318">
        <v>76.5128</v>
      </c>
      <c r="H781" s="318">
        <v>45.4008</v>
      </c>
      <c r="I781" s="318"/>
      <c r="J781" s="318">
        <v>11.9688</v>
      </c>
      <c r="K781" s="318">
        <v>19.1432</v>
      </c>
      <c r="L781" s="317"/>
      <c r="M781" s="318"/>
      <c r="N781" s="318"/>
      <c r="O781" s="318"/>
      <c r="P781" s="318"/>
      <c r="Q781" s="318"/>
      <c r="R781" s="318"/>
      <c r="S781" s="317"/>
      <c r="T781" s="318"/>
      <c r="U781" s="318"/>
      <c r="V781" s="318"/>
    </row>
    <row r="782" s="304" customFormat="1" ht="22.8" customHeight="1" spans="1:22">
      <c r="A782" s="321" t="s">
        <v>568</v>
      </c>
      <c r="B782" s="321"/>
      <c r="C782" s="321"/>
      <c r="D782" s="311" t="s">
        <v>568</v>
      </c>
      <c r="E782" s="311" t="s">
        <v>264</v>
      </c>
      <c r="F782" s="313">
        <v>13.098266</v>
      </c>
      <c r="G782" s="313"/>
      <c r="H782" s="313"/>
      <c r="I782" s="313"/>
      <c r="J782" s="313"/>
      <c r="K782" s="313"/>
      <c r="L782" s="313">
        <v>13.098266</v>
      </c>
      <c r="M782" s="313">
        <v>12.114</v>
      </c>
      <c r="N782" s="313"/>
      <c r="O782" s="313"/>
      <c r="P782" s="313"/>
      <c r="Q782" s="313">
        <v>0.984266</v>
      </c>
      <c r="R782" s="313"/>
      <c r="S782" s="313"/>
      <c r="T782" s="313"/>
      <c r="U782" s="313"/>
      <c r="V782" s="313"/>
    </row>
    <row r="783" s="304" customFormat="1" ht="22.8" customHeight="1" spans="1:22">
      <c r="A783" s="321" t="s">
        <v>568</v>
      </c>
      <c r="B783" s="321" t="s">
        <v>569</v>
      </c>
      <c r="C783" s="321"/>
      <c r="D783" s="311" t="s">
        <v>570</v>
      </c>
      <c r="E783" s="311" t="s">
        <v>277</v>
      </c>
      <c r="F783" s="313">
        <v>12.114</v>
      </c>
      <c r="G783" s="313"/>
      <c r="H783" s="313"/>
      <c r="I783" s="313"/>
      <c r="J783" s="313"/>
      <c r="K783" s="313"/>
      <c r="L783" s="313">
        <v>12.114</v>
      </c>
      <c r="M783" s="313">
        <v>12.114</v>
      </c>
      <c r="N783" s="313"/>
      <c r="O783" s="313"/>
      <c r="P783" s="313"/>
      <c r="Q783" s="313"/>
      <c r="R783" s="313"/>
      <c r="S783" s="313"/>
      <c r="T783" s="313"/>
      <c r="U783" s="313"/>
      <c r="V783" s="313"/>
    </row>
    <row r="784" s="304" customFormat="1" ht="22.8" customHeight="1" spans="1:22">
      <c r="A784" s="314" t="s">
        <v>568</v>
      </c>
      <c r="B784" s="314" t="s">
        <v>569</v>
      </c>
      <c r="C784" s="314" t="s">
        <v>569</v>
      </c>
      <c r="D784" s="315" t="s">
        <v>571</v>
      </c>
      <c r="E784" s="325" t="s">
        <v>572</v>
      </c>
      <c r="F784" s="317">
        <v>12.114</v>
      </c>
      <c r="G784" s="318"/>
      <c r="H784" s="318"/>
      <c r="I784" s="318"/>
      <c r="J784" s="318"/>
      <c r="K784" s="318"/>
      <c r="L784" s="317">
        <v>12.114</v>
      </c>
      <c r="M784" s="318">
        <v>12.114</v>
      </c>
      <c r="N784" s="318"/>
      <c r="O784" s="318"/>
      <c r="P784" s="318"/>
      <c r="Q784" s="318"/>
      <c r="R784" s="318"/>
      <c r="S784" s="317"/>
      <c r="T784" s="318"/>
      <c r="U784" s="318"/>
      <c r="V784" s="318"/>
    </row>
    <row r="785" s="304" customFormat="1" ht="22.8" customHeight="1" spans="1:22">
      <c r="A785" s="321" t="s">
        <v>568</v>
      </c>
      <c r="B785" s="321" t="s">
        <v>573</v>
      </c>
      <c r="C785" s="321"/>
      <c r="D785" s="311" t="s">
        <v>574</v>
      </c>
      <c r="E785" s="311" t="s">
        <v>317</v>
      </c>
      <c r="F785" s="313">
        <v>0.984266</v>
      </c>
      <c r="G785" s="313"/>
      <c r="H785" s="313"/>
      <c r="I785" s="313"/>
      <c r="J785" s="313"/>
      <c r="K785" s="313"/>
      <c r="L785" s="313">
        <v>0.984266</v>
      </c>
      <c r="M785" s="313"/>
      <c r="N785" s="313"/>
      <c r="O785" s="313"/>
      <c r="P785" s="313"/>
      <c r="Q785" s="313">
        <v>0.984266</v>
      </c>
      <c r="R785" s="313"/>
      <c r="S785" s="313"/>
      <c r="T785" s="313"/>
      <c r="U785" s="313"/>
      <c r="V785" s="313"/>
    </row>
    <row r="786" s="304" customFormat="1" ht="22.8" customHeight="1" spans="1:22">
      <c r="A786" s="314" t="s">
        <v>568</v>
      </c>
      <c r="B786" s="314" t="s">
        <v>573</v>
      </c>
      <c r="C786" s="314" t="s">
        <v>573</v>
      </c>
      <c r="D786" s="315" t="s">
        <v>575</v>
      </c>
      <c r="E786" s="325" t="s">
        <v>576</v>
      </c>
      <c r="F786" s="317">
        <v>0.984266</v>
      </c>
      <c r="G786" s="318"/>
      <c r="H786" s="318"/>
      <c r="I786" s="318"/>
      <c r="J786" s="318"/>
      <c r="K786" s="318"/>
      <c r="L786" s="317">
        <v>0.984266</v>
      </c>
      <c r="M786" s="318"/>
      <c r="N786" s="318"/>
      <c r="O786" s="318"/>
      <c r="P786" s="318"/>
      <c r="Q786" s="318">
        <v>0.984266</v>
      </c>
      <c r="R786" s="318"/>
      <c r="S786" s="317"/>
      <c r="T786" s="318"/>
      <c r="U786" s="318"/>
      <c r="V786" s="318"/>
    </row>
    <row r="787" s="304" customFormat="1" ht="22.8" customHeight="1" spans="1:22">
      <c r="A787" s="321" t="s">
        <v>577</v>
      </c>
      <c r="B787" s="321"/>
      <c r="C787" s="321"/>
      <c r="D787" s="311" t="s">
        <v>577</v>
      </c>
      <c r="E787" s="311" t="s">
        <v>318</v>
      </c>
      <c r="F787" s="313">
        <v>6.587</v>
      </c>
      <c r="G787" s="313"/>
      <c r="H787" s="313"/>
      <c r="I787" s="313"/>
      <c r="J787" s="313"/>
      <c r="K787" s="313"/>
      <c r="L787" s="313">
        <v>6.587</v>
      </c>
      <c r="M787" s="313"/>
      <c r="N787" s="313"/>
      <c r="O787" s="313">
        <v>6.587</v>
      </c>
      <c r="P787" s="313"/>
      <c r="Q787" s="313"/>
      <c r="R787" s="313"/>
      <c r="S787" s="313"/>
      <c r="T787" s="313"/>
      <c r="U787" s="313"/>
      <c r="V787" s="313"/>
    </row>
    <row r="788" s="304" customFormat="1" ht="22.8" customHeight="1" spans="1:22">
      <c r="A788" s="321" t="s">
        <v>577</v>
      </c>
      <c r="B788" s="321" t="s">
        <v>578</v>
      </c>
      <c r="C788" s="321"/>
      <c r="D788" s="311" t="s">
        <v>579</v>
      </c>
      <c r="E788" s="311" t="s">
        <v>344</v>
      </c>
      <c r="F788" s="313">
        <v>6.587</v>
      </c>
      <c r="G788" s="313"/>
      <c r="H788" s="313"/>
      <c r="I788" s="313"/>
      <c r="J788" s="313"/>
      <c r="K788" s="313"/>
      <c r="L788" s="313">
        <v>6.587</v>
      </c>
      <c r="M788" s="313"/>
      <c r="N788" s="313"/>
      <c r="O788" s="313">
        <v>6.587</v>
      </c>
      <c r="P788" s="313"/>
      <c r="Q788" s="313"/>
      <c r="R788" s="313"/>
      <c r="S788" s="313"/>
      <c r="T788" s="313"/>
      <c r="U788" s="313"/>
      <c r="V788" s="313"/>
    </row>
    <row r="789" s="304" customFormat="1" ht="22.8" customHeight="1" spans="1:22">
      <c r="A789" s="314" t="s">
        <v>577</v>
      </c>
      <c r="B789" s="314" t="s">
        <v>578</v>
      </c>
      <c r="C789" s="314" t="s">
        <v>565</v>
      </c>
      <c r="D789" s="315" t="s">
        <v>580</v>
      </c>
      <c r="E789" s="325" t="s">
        <v>581</v>
      </c>
      <c r="F789" s="317">
        <v>6.587</v>
      </c>
      <c r="G789" s="318"/>
      <c r="H789" s="318"/>
      <c r="I789" s="318"/>
      <c r="J789" s="318"/>
      <c r="K789" s="318"/>
      <c r="L789" s="317">
        <v>6.587</v>
      </c>
      <c r="M789" s="318"/>
      <c r="N789" s="318"/>
      <c r="O789" s="318">
        <v>6.587</v>
      </c>
      <c r="P789" s="318"/>
      <c r="Q789" s="318"/>
      <c r="R789" s="318"/>
      <c r="S789" s="317"/>
      <c r="T789" s="318"/>
      <c r="U789" s="318"/>
      <c r="V789" s="318"/>
    </row>
    <row r="790" s="304" customFormat="1" ht="22.8" customHeight="1" spans="1:22">
      <c r="A790" s="321" t="s">
        <v>582</v>
      </c>
      <c r="B790" s="321"/>
      <c r="C790" s="321"/>
      <c r="D790" s="311" t="s">
        <v>582</v>
      </c>
      <c r="E790" s="311" t="s">
        <v>454</v>
      </c>
      <c r="F790" s="313">
        <v>9.1815</v>
      </c>
      <c r="G790" s="313"/>
      <c r="H790" s="313"/>
      <c r="I790" s="313"/>
      <c r="J790" s="313"/>
      <c r="K790" s="313"/>
      <c r="L790" s="313"/>
      <c r="M790" s="313"/>
      <c r="N790" s="313"/>
      <c r="O790" s="313"/>
      <c r="P790" s="313"/>
      <c r="Q790" s="313"/>
      <c r="R790" s="313">
        <v>9.1815</v>
      </c>
      <c r="S790" s="313"/>
      <c r="T790" s="313"/>
      <c r="U790" s="313"/>
      <c r="V790" s="313"/>
    </row>
    <row r="791" s="304" customFormat="1" ht="22.8" customHeight="1" spans="1:22">
      <c r="A791" s="321" t="s">
        <v>582</v>
      </c>
      <c r="B791" s="321" t="s">
        <v>583</v>
      </c>
      <c r="C791" s="321"/>
      <c r="D791" s="311" t="s">
        <v>584</v>
      </c>
      <c r="E791" s="311" t="s">
        <v>460</v>
      </c>
      <c r="F791" s="313">
        <v>9.1815</v>
      </c>
      <c r="G791" s="313"/>
      <c r="H791" s="313"/>
      <c r="I791" s="313"/>
      <c r="J791" s="313"/>
      <c r="K791" s="313"/>
      <c r="L791" s="313"/>
      <c r="M791" s="313"/>
      <c r="N791" s="313"/>
      <c r="O791" s="313"/>
      <c r="P791" s="313"/>
      <c r="Q791" s="313"/>
      <c r="R791" s="313">
        <v>9.1815</v>
      </c>
      <c r="S791" s="313"/>
      <c r="T791" s="313"/>
      <c r="U791" s="313"/>
      <c r="V791" s="313"/>
    </row>
    <row r="792" s="304" customFormat="1" ht="22.8" customHeight="1" spans="1:22">
      <c r="A792" s="314" t="s">
        <v>582</v>
      </c>
      <c r="B792" s="314" t="s">
        <v>583</v>
      </c>
      <c r="C792" s="314" t="s">
        <v>565</v>
      </c>
      <c r="D792" s="315" t="s">
        <v>585</v>
      </c>
      <c r="E792" s="325" t="s">
        <v>586</v>
      </c>
      <c r="F792" s="317">
        <v>9.1815</v>
      </c>
      <c r="G792" s="318"/>
      <c r="H792" s="318"/>
      <c r="I792" s="318"/>
      <c r="J792" s="318"/>
      <c r="K792" s="318"/>
      <c r="L792" s="317"/>
      <c r="M792" s="318"/>
      <c r="N792" s="318"/>
      <c r="O792" s="318"/>
      <c r="P792" s="318"/>
      <c r="Q792" s="318"/>
      <c r="R792" s="318">
        <v>9.1815</v>
      </c>
      <c r="S792" s="317"/>
      <c r="T792" s="318"/>
      <c r="U792" s="318"/>
      <c r="V792" s="318"/>
    </row>
    <row r="793" s="304" customFormat="1" ht="22.8" customHeight="1" spans="1:22">
      <c r="A793" s="309"/>
      <c r="B793" s="309"/>
      <c r="C793" s="309"/>
      <c r="D793" s="312" t="s">
        <v>911</v>
      </c>
      <c r="E793" s="312" t="s">
        <v>912</v>
      </c>
      <c r="F793" s="310">
        <v>136.598491</v>
      </c>
      <c r="G793" s="310">
        <v>99.1916</v>
      </c>
      <c r="H793" s="310">
        <v>57.774</v>
      </c>
      <c r="I793" s="310"/>
      <c r="J793" s="310">
        <v>16.0008</v>
      </c>
      <c r="K793" s="310">
        <v>25.4168</v>
      </c>
      <c r="L793" s="310">
        <v>25.503891</v>
      </c>
      <c r="M793" s="310">
        <v>15.6947</v>
      </c>
      <c r="N793" s="310"/>
      <c r="O793" s="310">
        <v>8.534</v>
      </c>
      <c r="P793" s="310"/>
      <c r="Q793" s="310">
        <v>1.275191</v>
      </c>
      <c r="R793" s="310">
        <v>11.903</v>
      </c>
      <c r="S793" s="310"/>
      <c r="T793" s="310"/>
      <c r="U793" s="310"/>
      <c r="V793" s="310"/>
    </row>
    <row r="794" s="304" customFormat="1" ht="22.8" customHeight="1" spans="1:22">
      <c r="A794" s="321" t="s">
        <v>899</v>
      </c>
      <c r="B794" s="321"/>
      <c r="C794" s="321"/>
      <c r="D794" s="311" t="s">
        <v>899</v>
      </c>
      <c r="E794" s="311" t="s">
        <v>243</v>
      </c>
      <c r="F794" s="313">
        <v>99.1916</v>
      </c>
      <c r="G794" s="313">
        <v>99.1916</v>
      </c>
      <c r="H794" s="313">
        <v>57.774</v>
      </c>
      <c r="I794" s="313"/>
      <c r="J794" s="313">
        <v>16.0008</v>
      </c>
      <c r="K794" s="313">
        <v>25.4168</v>
      </c>
      <c r="L794" s="313"/>
      <c r="M794" s="313"/>
      <c r="N794" s="313"/>
      <c r="O794" s="313"/>
      <c r="P794" s="313"/>
      <c r="Q794" s="313"/>
      <c r="R794" s="313"/>
      <c r="S794" s="313"/>
      <c r="T794" s="313"/>
      <c r="U794" s="313"/>
      <c r="V794" s="313"/>
    </row>
    <row r="795" s="304" customFormat="1" ht="22.8" customHeight="1" spans="1:22">
      <c r="A795" s="321" t="s">
        <v>899</v>
      </c>
      <c r="B795" s="321" t="s">
        <v>565</v>
      </c>
      <c r="C795" s="321"/>
      <c r="D795" s="311" t="s">
        <v>900</v>
      </c>
      <c r="E795" s="311" t="s">
        <v>244</v>
      </c>
      <c r="F795" s="313">
        <v>99.1916</v>
      </c>
      <c r="G795" s="313">
        <v>99.1916</v>
      </c>
      <c r="H795" s="313">
        <v>57.774</v>
      </c>
      <c r="I795" s="313"/>
      <c r="J795" s="313">
        <v>16.0008</v>
      </c>
      <c r="K795" s="313">
        <v>25.4168</v>
      </c>
      <c r="L795" s="313"/>
      <c r="M795" s="313"/>
      <c r="N795" s="313"/>
      <c r="O795" s="313"/>
      <c r="P795" s="313"/>
      <c r="Q795" s="313"/>
      <c r="R795" s="313"/>
      <c r="S795" s="313"/>
      <c r="T795" s="313"/>
      <c r="U795" s="313"/>
      <c r="V795" s="313"/>
    </row>
    <row r="796" s="304" customFormat="1" ht="22.8" customHeight="1" spans="1:22">
      <c r="A796" s="314" t="s">
        <v>899</v>
      </c>
      <c r="B796" s="314" t="s">
        <v>565</v>
      </c>
      <c r="C796" s="314" t="s">
        <v>645</v>
      </c>
      <c r="D796" s="315" t="s">
        <v>913</v>
      </c>
      <c r="E796" s="325" t="s">
        <v>914</v>
      </c>
      <c r="F796" s="317">
        <v>99.1916</v>
      </c>
      <c r="G796" s="318">
        <v>99.1916</v>
      </c>
      <c r="H796" s="318">
        <v>57.774</v>
      </c>
      <c r="I796" s="318"/>
      <c r="J796" s="318">
        <v>16.0008</v>
      </c>
      <c r="K796" s="318">
        <v>25.4168</v>
      </c>
      <c r="L796" s="317"/>
      <c r="M796" s="318"/>
      <c r="N796" s="318"/>
      <c r="O796" s="318"/>
      <c r="P796" s="318"/>
      <c r="Q796" s="318"/>
      <c r="R796" s="318"/>
      <c r="S796" s="317"/>
      <c r="T796" s="318"/>
      <c r="U796" s="318"/>
      <c r="V796" s="318"/>
    </row>
    <row r="797" s="304" customFormat="1" ht="22.8" customHeight="1" spans="1:22">
      <c r="A797" s="321" t="s">
        <v>568</v>
      </c>
      <c r="B797" s="321"/>
      <c r="C797" s="321"/>
      <c r="D797" s="311" t="s">
        <v>568</v>
      </c>
      <c r="E797" s="311" t="s">
        <v>264</v>
      </c>
      <c r="F797" s="313">
        <v>16.969891</v>
      </c>
      <c r="G797" s="313"/>
      <c r="H797" s="313"/>
      <c r="I797" s="313"/>
      <c r="J797" s="313"/>
      <c r="K797" s="313"/>
      <c r="L797" s="313">
        <v>16.969891</v>
      </c>
      <c r="M797" s="313">
        <v>15.6947</v>
      </c>
      <c r="N797" s="313"/>
      <c r="O797" s="313"/>
      <c r="P797" s="313"/>
      <c r="Q797" s="313">
        <v>1.275191</v>
      </c>
      <c r="R797" s="313"/>
      <c r="S797" s="313"/>
      <c r="T797" s="313"/>
      <c r="U797" s="313"/>
      <c r="V797" s="313"/>
    </row>
    <row r="798" s="304" customFormat="1" ht="22.8" customHeight="1" spans="1:22">
      <c r="A798" s="321" t="s">
        <v>568</v>
      </c>
      <c r="B798" s="321" t="s">
        <v>569</v>
      </c>
      <c r="C798" s="321"/>
      <c r="D798" s="311" t="s">
        <v>570</v>
      </c>
      <c r="E798" s="311" t="s">
        <v>277</v>
      </c>
      <c r="F798" s="313">
        <v>15.6947</v>
      </c>
      <c r="G798" s="313"/>
      <c r="H798" s="313"/>
      <c r="I798" s="313"/>
      <c r="J798" s="313"/>
      <c r="K798" s="313"/>
      <c r="L798" s="313">
        <v>15.6947</v>
      </c>
      <c r="M798" s="313">
        <v>15.6947</v>
      </c>
      <c r="N798" s="313"/>
      <c r="O798" s="313"/>
      <c r="P798" s="313"/>
      <c r="Q798" s="313"/>
      <c r="R798" s="313"/>
      <c r="S798" s="313"/>
      <c r="T798" s="313"/>
      <c r="U798" s="313"/>
      <c r="V798" s="313"/>
    </row>
    <row r="799" s="304" customFormat="1" ht="22.8" customHeight="1" spans="1:22">
      <c r="A799" s="314" t="s">
        <v>568</v>
      </c>
      <c r="B799" s="314" t="s">
        <v>569</v>
      </c>
      <c r="C799" s="314" t="s">
        <v>569</v>
      </c>
      <c r="D799" s="315" t="s">
        <v>571</v>
      </c>
      <c r="E799" s="325" t="s">
        <v>572</v>
      </c>
      <c r="F799" s="317">
        <v>15.6947</v>
      </c>
      <c r="G799" s="318"/>
      <c r="H799" s="318"/>
      <c r="I799" s="318"/>
      <c r="J799" s="318"/>
      <c r="K799" s="318"/>
      <c r="L799" s="317">
        <v>15.6947</v>
      </c>
      <c r="M799" s="318">
        <v>15.6947</v>
      </c>
      <c r="N799" s="318"/>
      <c r="O799" s="318"/>
      <c r="P799" s="318"/>
      <c r="Q799" s="318"/>
      <c r="R799" s="318"/>
      <c r="S799" s="317"/>
      <c r="T799" s="318"/>
      <c r="U799" s="318"/>
      <c r="V799" s="318"/>
    </row>
    <row r="800" s="304" customFormat="1" ht="22.8" customHeight="1" spans="1:22">
      <c r="A800" s="321" t="s">
        <v>568</v>
      </c>
      <c r="B800" s="321" t="s">
        <v>573</v>
      </c>
      <c r="C800" s="321"/>
      <c r="D800" s="311" t="s">
        <v>574</v>
      </c>
      <c r="E800" s="311" t="s">
        <v>317</v>
      </c>
      <c r="F800" s="313">
        <v>1.275191</v>
      </c>
      <c r="G800" s="313"/>
      <c r="H800" s="313"/>
      <c r="I800" s="313"/>
      <c r="J800" s="313"/>
      <c r="K800" s="313"/>
      <c r="L800" s="313">
        <v>1.275191</v>
      </c>
      <c r="M800" s="313"/>
      <c r="N800" s="313"/>
      <c r="O800" s="313"/>
      <c r="P800" s="313"/>
      <c r="Q800" s="313">
        <v>1.275191</v>
      </c>
      <c r="R800" s="313"/>
      <c r="S800" s="313"/>
      <c r="T800" s="313"/>
      <c r="U800" s="313"/>
      <c r="V800" s="313"/>
    </row>
    <row r="801" s="304" customFormat="1" ht="22.8" customHeight="1" spans="1:22">
      <c r="A801" s="314" t="s">
        <v>568</v>
      </c>
      <c r="B801" s="314" t="s">
        <v>573</v>
      </c>
      <c r="C801" s="314" t="s">
        <v>573</v>
      </c>
      <c r="D801" s="315" t="s">
        <v>575</v>
      </c>
      <c r="E801" s="325" t="s">
        <v>576</v>
      </c>
      <c r="F801" s="317">
        <v>1.275191</v>
      </c>
      <c r="G801" s="318"/>
      <c r="H801" s="318"/>
      <c r="I801" s="318"/>
      <c r="J801" s="318"/>
      <c r="K801" s="318"/>
      <c r="L801" s="317">
        <v>1.275191</v>
      </c>
      <c r="M801" s="318"/>
      <c r="N801" s="318"/>
      <c r="O801" s="318"/>
      <c r="P801" s="318"/>
      <c r="Q801" s="318">
        <v>1.275191</v>
      </c>
      <c r="R801" s="318"/>
      <c r="S801" s="317"/>
      <c r="T801" s="318"/>
      <c r="U801" s="318"/>
      <c r="V801" s="318"/>
    </row>
    <row r="802" s="304" customFormat="1" ht="22.8" customHeight="1" spans="1:22">
      <c r="A802" s="321" t="s">
        <v>577</v>
      </c>
      <c r="B802" s="321"/>
      <c r="C802" s="321"/>
      <c r="D802" s="311" t="s">
        <v>577</v>
      </c>
      <c r="E802" s="311" t="s">
        <v>318</v>
      </c>
      <c r="F802" s="313">
        <v>8.534</v>
      </c>
      <c r="G802" s="313"/>
      <c r="H802" s="313"/>
      <c r="I802" s="313"/>
      <c r="J802" s="313"/>
      <c r="K802" s="313"/>
      <c r="L802" s="313">
        <v>8.534</v>
      </c>
      <c r="M802" s="313"/>
      <c r="N802" s="313"/>
      <c r="O802" s="313">
        <v>8.534</v>
      </c>
      <c r="P802" s="313"/>
      <c r="Q802" s="313"/>
      <c r="R802" s="313"/>
      <c r="S802" s="313"/>
      <c r="T802" s="313"/>
      <c r="U802" s="313"/>
      <c r="V802" s="313"/>
    </row>
    <row r="803" s="304" customFormat="1" ht="22.8" customHeight="1" spans="1:22">
      <c r="A803" s="321" t="s">
        <v>577</v>
      </c>
      <c r="B803" s="321" t="s">
        <v>578</v>
      </c>
      <c r="C803" s="321"/>
      <c r="D803" s="311" t="s">
        <v>579</v>
      </c>
      <c r="E803" s="311" t="s">
        <v>344</v>
      </c>
      <c r="F803" s="313">
        <v>8.534</v>
      </c>
      <c r="G803" s="313"/>
      <c r="H803" s="313"/>
      <c r="I803" s="313"/>
      <c r="J803" s="313"/>
      <c r="K803" s="313"/>
      <c r="L803" s="313">
        <v>8.534</v>
      </c>
      <c r="M803" s="313"/>
      <c r="N803" s="313"/>
      <c r="O803" s="313">
        <v>8.534</v>
      </c>
      <c r="P803" s="313"/>
      <c r="Q803" s="313"/>
      <c r="R803" s="313"/>
      <c r="S803" s="313"/>
      <c r="T803" s="313"/>
      <c r="U803" s="313"/>
      <c r="V803" s="313"/>
    </row>
    <row r="804" s="304" customFormat="1" ht="22.8" customHeight="1" spans="1:22">
      <c r="A804" s="314" t="s">
        <v>577</v>
      </c>
      <c r="B804" s="314" t="s">
        <v>578</v>
      </c>
      <c r="C804" s="314" t="s">
        <v>583</v>
      </c>
      <c r="D804" s="315" t="s">
        <v>677</v>
      </c>
      <c r="E804" s="325" t="s">
        <v>678</v>
      </c>
      <c r="F804" s="317">
        <v>8.534</v>
      </c>
      <c r="G804" s="318"/>
      <c r="H804" s="318"/>
      <c r="I804" s="318"/>
      <c r="J804" s="318"/>
      <c r="K804" s="318"/>
      <c r="L804" s="317">
        <v>8.534</v>
      </c>
      <c r="M804" s="318"/>
      <c r="N804" s="318"/>
      <c r="O804" s="318">
        <v>8.534</v>
      </c>
      <c r="P804" s="318"/>
      <c r="Q804" s="318"/>
      <c r="R804" s="318"/>
      <c r="S804" s="317"/>
      <c r="T804" s="318"/>
      <c r="U804" s="318"/>
      <c r="V804" s="318"/>
    </row>
    <row r="805" s="304" customFormat="1" ht="22.8" customHeight="1" spans="1:22">
      <c r="A805" s="321" t="s">
        <v>582</v>
      </c>
      <c r="B805" s="321"/>
      <c r="C805" s="321"/>
      <c r="D805" s="311" t="s">
        <v>582</v>
      </c>
      <c r="E805" s="311" t="s">
        <v>454</v>
      </c>
      <c r="F805" s="313">
        <v>11.903</v>
      </c>
      <c r="G805" s="313"/>
      <c r="H805" s="313"/>
      <c r="I805" s="313"/>
      <c r="J805" s="313"/>
      <c r="K805" s="313"/>
      <c r="L805" s="313"/>
      <c r="M805" s="313"/>
      <c r="N805" s="313"/>
      <c r="O805" s="313"/>
      <c r="P805" s="313"/>
      <c r="Q805" s="313"/>
      <c r="R805" s="313">
        <v>11.903</v>
      </c>
      <c r="S805" s="313"/>
      <c r="T805" s="313"/>
      <c r="U805" s="313"/>
      <c r="V805" s="313"/>
    </row>
    <row r="806" s="304" customFormat="1" ht="22.8" customHeight="1" spans="1:22">
      <c r="A806" s="321" t="s">
        <v>582</v>
      </c>
      <c r="B806" s="321" t="s">
        <v>583</v>
      </c>
      <c r="C806" s="321"/>
      <c r="D806" s="311" t="s">
        <v>584</v>
      </c>
      <c r="E806" s="311" t="s">
        <v>460</v>
      </c>
      <c r="F806" s="313">
        <v>11.903</v>
      </c>
      <c r="G806" s="313"/>
      <c r="H806" s="313"/>
      <c r="I806" s="313"/>
      <c r="J806" s="313"/>
      <c r="K806" s="313"/>
      <c r="L806" s="313"/>
      <c r="M806" s="313"/>
      <c r="N806" s="313"/>
      <c r="O806" s="313"/>
      <c r="P806" s="313"/>
      <c r="Q806" s="313"/>
      <c r="R806" s="313">
        <v>11.903</v>
      </c>
      <c r="S806" s="313"/>
      <c r="T806" s="313"/>
      <c r="U806" s="313"/>
      <c r="V806" s="313"/>
    </row>
    <row r="807" s="304" customFormat="1" ht="22.8" customHeight="1" spans="1:22">
      <c r="A807" s="314" t="s">
        <v>582</v>
      </c>
      <c r="B807" s="314" t="s">
        <v>583</v>
      </c>
      <c r="C807" s="314" t="s">
        <v>565</v>
      </c>
      <c r="D807" s="315" t="s">
        <v>585</v>
      </c>
      <c r="E807" s="325" t="s">
        <v>586</v>
      </c>
      <c r="F807" s="317">
        <v>11.903</v>
      </c>
      <c r="G807" s="318"/>
      <c r="H807" s="318"/>
      <c r="I807" s="318"/>
      <c r="J807" s="318"/>
      <c r="K807" s="318"/>
      <c r="L807" s="317"/>
      <c r="M807" s="318"/>
      <c r="N807" s="318"/>
      <c r="O807" s="318"/>
      <c r="P807" s="318"/>
      <c r="Q807" s="318"/>
      <c r="R807" s="318">
        <v>11.903</v>
      </c>
      <c r="S807" s="317"/>
      <c r="T807" s="318"/>
      <c r="U807" s="318"/>
      <c r="V807" s="318"/>
    </row>
    <row r="808" s="304" customFormat="1" ht="22.8" customHeight="1" spans="1:22">
      <c r="A808" s="309"/>
      <c r="B808" s="309"/>
      <c r="C808" s="309"/>
      <c r="D808" s="312" t="s">
        <v>915</v>
      </c>
      <c r="E808" s="312" t="s">
        <v>916</v>
      </c>
      <c r="F808" s="310">
        <v>269.994129</v>
      </c>
      <c r="G808" s="310">
        <v>197.2319</v>
      </c>
      <c r="H808" s="310">
        <v>105.2688</v>
      </c>
      <c r="I808" s="310">
        <v>8.076</v>
      </c>
      <c r="J808" s="310">
        <v>32.8539</v>
      </c>
      <c r="K808" s="310">
        <v>51.0332</v>
      </c>
      <c r="L808" s="310">
        <v>49.094429</v>
      </c>
      <c r="M808" s="310">
        <v>30.2483</v>
      </c>
      <c r="N808" s="310"/>
      <c r="O808" s="310">
        <v>16.4475</v>
      </c>
      <c r="P808" s="310"/>
      <c r="Q808" s="310">
        <v>2.398629</v>
      </c>
      <c r="R808" s="310">
        <v>23.6678</v>
      </c>
      <c r="S808" s="310"/>
      <c r="T808" s="310"/>
      <c r="U808" s="310"/>
      <c r="V808" s="310"/>
    </row>
    <row r="809" s="304" customFormat="1" ht="22.8" customHeight="1" spans="1:22">
      <c r="A809" s="321" t="s">
        <v>899</v>
      </c>
      <c r="B809" s="321"/>
      <c r="C809" s="321"/>
      <c r="D809" s="311" t="s">
        <v>899</v>
      </c>
      <c r="E809" s="311" t="s">
        <v>243</v>
      </c>
      <c r="F809" s="313">
        <v>197.2319</v>
      </c>
      <c r="G809" s="313">
        <v>197.2319</v>
      </c>
      <c r="H809" s="313">
        <v>105.2688</v>
      </c>
      <c r="I809" s="313">
        <v>8.076</v>
      </c>
      <c r="J809" s="313">
        <v>32.8539</v>
      </c>
      <c r="K809" s="313">
        <v>51.0332</v>
      </c>
      <c r="L809" s="313"/>
      <c r="M809" s="313"/>
      <c r="N809" s="313"/>
      <c r="O809" s="313"/>
      <c r="P809" s="313"/>
      <c r="Q809" s="313"/>
      <c r="R809" s="313"/>
      <c r="S809" s="313"/>
      <c r="T809" s="313"/>
      <c r="U809" s="313"/>
      <c r="V809" s="313"/>
    </row>
    <row r="810" s="304" customFormat="1" ht="22.8" customHeight="1" spans="1:22">
      <c r="A810" s="321" t="s">
        <v>899</v>
      </c>
      <c r="B810" s="321" t="s">
        <v>583</v>
      </c>
      <c r="C810" s="321"/>
      <c r="D810" s="311" t="s">
        <v>917</v>
      </c>
      <c r="E810" s="311" t="s">
        <v>253</v>
      </c>
      <c r="F810" s="313">
        <v>197.2319</v>
      </c>
      <c r="G810" s="313">
        <v>197.2319</v>
      </c>
      <c r="H810" s="313">
        <v>105.2688</v>
      </c>
      <c r="I810" s="313">
        <v>8.076</v>
      </c>
      <c r="J810" s="313">
        <v>32.8539</v>
      </c>
      <c r="K810" s="313">
        <v>51.0332</v>
      </c>
      <c r="L810" s="313"/>
      <c r="M810" s="313"/>
      <c r="N810" s="313"/>
      <c r="O810" s="313"/>
      <c r="P810" s="313"/>
      <c r="Q810" s="313"/>
      <c r="R810" s="313"/>
      <c r="S810" s="313"/>
      <c r="T810" s="313"/>
      <c r="U810" s="313"/>
      <c r="V810" s="313"/>
    </row>
    <row r="811" s="304" customFormat="1" ht="22.8" customHeight="1" spans="1:22">
      <c r="A811" s="314" t="s">
        <v>899</v>
      </c>
      <c r="B811" s="314" t="s">
        <v>583</v>
      </c>
      <c r="C811" s="314" t="s">
        <v>569</v>
      </c>
      <c r="D811" s="315" t="s">
        <v>918</v>
      </c>
      <c r="E811" s="325" t="s">
        <v>919</v>
      </c>
      <c r="F811" s="317">
        <v>197.2319</v>
      </c>
      <c r="G811" s="318">
        <v>197.2319</v>
      </c>
      <c r="H811" s="318">
        <v>105.2688</v>
      </c>
      <c r="I811" s="318">
        <v>8.076</v>
      </c>
      <c r="J811" s="318">
        <v>32.8539</v>
      </c>
      <c r="K811" s="318">
        <v>51.0332</v>
      </c>
      <c r="L811" s="317"/>
      <c r="M811" s="318"/>
      <c r="N811" s="318"/>
      <c r="O811" s="318"/>
      <c r="P811" s="318"/>
      <c r="Q811" s="318"/>
      <c r="R811" s="318"/>
      <c r="S811" s="317"/>
      <c r="T811" s="318"/>
      <c r="U811" s="318"/>
      <c r="V811" s="318"/>
    </row>
    <row r="812" s="304" customFormat="1" ht="22.8" customHeight="1" spans="1:22">
      <c r="A812" s="321" t="s">
        <v>568</v>
      </c>
      <c r="B812" s="321"/>
      <c r="C812" s="321"/>
      <c r="D812" s="311" t="s">
        <v>568</v>
      </c>
      <c r="E812" s="311" t="s">
        <v>264</v>
      </c>
      <c r="F812" s="313">
        <v>32.646929</v>
      </c>
      <c r="G812" s="313"/>
      <c r="H812" s="313"/>
      <c r="I812" s="313"/>
      <c r="J812" s="313"/>
      <c r="K812" s="313"/>
      <c r="L812" s="313">
        <v>32.646929</v>
      </c>
      <c r="M812" s="313">
        <v>30.2483</v>
      </c>
      <c r="N812" s="313"/>
      <c r="O812" s="313"/>
      <c r="P812" s="313"/>
      <c r="Q812" s="313">
        <v>2.398629</v>
      </c>
      <c r="R812" s="313"/>
      <c r="S812" s="313"/>
      <c r="T812" s="313"/>
      <c r="U812" s="313"/>
      <c r="V812" s="313"/>
    </row>
    <row r="813" s="304" customFormat="1" ht="22.8" customHeight="1" spans="1:22">
      <c r="A813" s="321" t="s">
        <v>568</v>
      </c>
      <c r="B813" s="321" t="s">
        <v>569</v>
      </c>
      <c r="C813" s="321"/>
      <c r="D813" s="311" t="s">
        <v>570</v>
      </c>
      <c r="E813" s="311" t="s">
        <v>277</v>
      </c>
      <c r="F813" s="313">
        <v>30.2483</v>
      </c>
      <c r="G813" s="313"/>
      <c r="H813" s="313"/>
      <c r="I813" s="313"/>
      <c r="J813" s="313"/>
      <c r="K813" s="313"/>
      <c r="L813" s="313">
        <v>30.2483</v>
      </c>
      <c r="M813" s="313">
        <v>30.2483</v>
      </c>
      <c r="N813" s="313"/>
      <c r="O813" s="313"/>
      <c r="P813" s="313"/>
      <c r="Q813" s="313"/>
      <c r="R813" s="313"/>
      <c r="S813" s="313"/>
      <c r="T813" s="313"/>
      <c r="U813" s="313"/>
      <c r="V813" s="313"/>
    </row>
    <row r="814" s="304" customFormat="1" ht="22.8" customHeight="1" spans="1:22">
      <c r="A814" s="314" t="s">
        <v>568</v>
      </c>
      <c r="B814" s="314" t="s">
        <v>569</v>
      </c>
      <c r="C814" s="314" t="s">
        <v>569</v>
      </c>
      <c r="D814" s="315" t="s">
        <v>571</v>
      </c>
      <c r="E814" s="325" t="s">
        <v>572</v>
      </c>
      <c r="F814" s="317">
        <v>30.2483</v>
      </c>
      <c r="G814" s="318"/>
      <c r="H814" s="318"/>
      <c r="I814" s="318"/>
      <c r="J814" s="318"/>
      <c r="K814" s="318"/>
      <c r="L814" s="317">
        <v>30.2483</v>
      </c>
      <c r="M814" s="318">
        <v>30.2483</v>
      </c>
      <c r="N814" s="318"/>
      <c r="O814" s="318"/>
      <c r="P814" s="318"/>
      <c r="Q814" s="318"/>
      <c r="R814" s="318"/>
      <c r="S814" s="317"/>
      <c r="T814" s="318"/>
      <c r="U814" s="318"/>
      <c r="V814" s="318"/>
    </row>
    <row r="815" s="304" customFormat="1" ht="22.8" customHeight="1" spans="1:22">
      <c r="A815" s="321" t="s">
        <v>568</v>
      </c>
      <c r="B815" s="321" t="s">
        <v>573</v>
      </c>
      <c r="C815" s="321"/>
      <c r="D815" s="311" t="s">
        <v>574</v>
      </c>
      <c r="E815" s="311" t="s">
        <v>317</v>
      </c>
      <c r="F815" s="313">
        <v>2.398629</v>
      </c>
      <c r="G815" s="313"/>
      <c r="H815" s="313"/>
      <c r="I815" s="313"/>
      <c r="J815" s="313"/>
      <c r="K815" s="313"/>
      <c r="L815" s="313">
        <v>2.398629</v>
      </c>
      <c r="M815" s="313"/>
      <c r="N815" s="313"/>
      <c r="O815" s="313"/>
      <c r="P815" s="313"/>
      <c r="Q815" s="313">
        <v>2.398629</v>
      </c>
      <c r="R815" s="313"/>
      <c r="S815" s="313"/>
      <c r="T815" s="313"/>
      <c r="U815" s="313"/>
      <c r="V815" s="313"/>
    </row>
    <row r="816" s="304" customFormat="1" ht="22.8" customHeight="1" spans="1:22">
      <c r="A816" s="314" t="s">
        <v>568</v>
      </c>
      <c r="B816" s="314" t="s">
        <v>573</v>
      </c>
      <c r="C816" s="314" t="s">
        <v>573</v>
      </c>
      <c r="D816" s="315" t="s">
        <v>575</v>
      </c>
      <c r="E816" s="325" t="s">
        <v>576</v>
      </c>
      <c r="F816" s="317">
        <v>2.398629</v>
      </c>
      <c r="G816" s="318"/>
      <c r="H816" s="318"/>
      <c r="I816" s="318"/>
      <c r="J816" s="318"/>
      <c r="K816" s="318"/>
      <c r="L816" s="317">
        <v>2.398629</v>
      </c>
      <c r="M816" s="318"/>
      <c r="N816" s="318"/>
      <c r="O816" s="318"/>
      <c r="P816" s="318"/>
      <c r="Q816" s="318">
        <v>2.398629</v>
      </c>
      <c r="R816" s="318"/>
      <c r="S816" s="317"/>
      <c r="T816" s="318"/>
      <c r="U816" s="318"/>
      <c r="V816" s="318"/>
    </row>
    <row r="817" s="304" customFormat="1" ht="22.8" customHeight="1" spans="1:22">
      <c r="A817" s="321" t="s">
        <v>577</v>
      </c>
      <c r="B817" s="321"/>
      <c r="C817" s="321"/>
      <c r="D817" s="311" t="s">
        <v>577</v>
      </c>
      <c r="E817" s="311" t="s">
        <v>318</v>
      </c>
      <c r="F817" s="313">
        <v>16.4475</v>
      </c>
      <c r="G817" s="313"/>
      <c r="H817" s="313"/>
      <c r="I817" s="313"/>
      <c r="J817" s="313"/>
      <c r="K817" s="313"/>
      <c r="L817" s="313">
        <v>16.4475</v>
      </c>
      <c r="M817" s="313"/>
      <c r="N817" s="313"/>
      <c r="O817" s="313">
        <v>16.4475</v>
      </c>
      <c r="P817" s="313"/>
      <c r="Q817" s="313"/>
      <c r="R817" s="313"/>
      <c r="S817" s="313"/>
      <c r="T817" s="313"/>
      <c r="U817" s="313"/>
      <c r="V817" s="313"/>
    </row>
    <row r="818" s="304" customFormat="1" ht="22.8" customHeight="1" spans="1:22">
      <c r="A818" s="321" t="s">
        <v>577</v>
      </c>
      <c r="B818" s="321" t="s">
        <v>578</v>
      </c>
      <c r="C818" s="321"/>
      <c r="D818" s="311" t="s">
        <v>579</v>
      </c>
      <c r="E818" s="311" t="s">
        <v>344</v>
      </c>
      <c r="F818" s="313">
        <v>16.4475</v>
      </c>
      <c r="G818" s="313"/>
      <c r="H818" s="313"/>
      <c r="I818" s="313"/>
      <c r="J818" s="313"/>
      <c r="K818" s="313"/>
      <c r="L818" s="313">
        <v>16.4475</v>
      </c>
      <c r="M818" s="313"/>
      <c r="N818" s="313"/>
      <c r="O818" s="313">
        <v>16.4475</v>
      </c>
      <c r="P818" s="313"/>
      <c r="Q818" s="313"/>
      <c r="R818" s="313"/>
      <c r="S818" s="313"/>
      <c r="T818" s="313"/>
      <c r="U818" s="313"/>
      <c r="V818" s="313"/>
    </row>
    <row r="819" s="304" customFormat="1" ht="22.8" customHeight="1" spans="1:22">
      <c r="A819" s="314" t="s">
        <v>577</v>
      </c>
      <c r="B819" s="314" t="s">
        <v>578</v>
      </c>
      <c r="C819" s="314" t="s">
        <v>565</v>
      </c>
      <c r="D819" s="315" t="s">
        <v>580</v>
      </c>
      <c r="E819" s="325" t="s">
        <v>581</v>
      </c>
      <c r="F819" s="317">
        <v>16.4475</v>
      </c>
      <c r="G819" s="318"/>
      <c r="H819" s="318"/>
      <c r="I819" s="318"/>
      <c r="J819" s="318"/>
      <c r="K819" s="318"/>
      <c r="L819" s="317">
        <v>16.4475</v>
      </c>
      <c r="M819" s="318"/>
      <c r="N819" s="318"/>
      <c r="O819" s="318">
        <v>16.4475</v>
      </c>
      <c r="P819" s="318"/>
      <c r="Q819" s="318"/>
      <c r="R819" s="318"/>
      <c r="S819" s="317"/>
      <c r="T819" s="318"/>
      <c r="U819" s="318"/>
      <c r="V819" s="318"/>
    </row>
    <row r="820" s="304" customFormat="1" ht="22.8" customHeight="1" spans="1:22">
      <c r="A820" s="321" t="s">
        <v>582</v>
      </c>
      <c r="B820" s="321"/>
      <c r="C820" s="321"/>
      <c r="D820" s="311" t="s">
        <v>582</v>
      </c>
      <c r="E820" s="311" t="s">
        <v>454</v>
      </c>
      <c r="F820" s="313">
        <v>23.6678</v>
      </c>
      <c r="G820" s="313"/>
      <c r="H820" s="313"/>
      <c r="I820" s="313"/>
      <c r="J820" s="313"/>
      <c r="K820" s="313"/>
      <c r="L820" s="313"/>
      <c r="M820" s="313"/>
      <c r="N820" s="313"/>
      <c r="O820" s="313"/>
      <c r="P820" s="313"/>
      <c r="Q820" s="313"/>
      <c r="R820" s="313">
        <v>23.6678</v>
      </c>
      <c r="S820" s="313"/>
      <c r="T820" s="313"/>
      <c r="U820" s="313"/>
      <c r="V820" s="313"/>
    </row>
    <row r="821" s="304" customFormat="1" ht="22.8" customHeight="1" spans="1:22">
      <c r="A821" s="321" t="s">
        <v>582</v>
      </c>
      <c r="B821" s="321" t="s">
        <v>583</v>
      </c>
      <c r="C821" s="321"/>
      <c r="D821" s="311" t="s">
        <v>584</v>
      </c>
      <c r="E821" s="311" t="s">
        <v>460</v>
      </c>
      <c r="F821" s="313">
        <v>23.6678</v>
      </c>
      <c r="G821" s="313"/>
      <c r="H821" s="313"/>
      <c r="I821" s="313"/>
      <c r="J821" s="313"/>
      <c r="K821" s="313"/>
      <c r="L821" s="313"/>
      <c r="M821" s="313"/>
      <c r="N821" s="313"/>
      <c r="O821" s="313"/>
      <c r="P821" s="313"/>
      <c r="Q821" s="313"/>
      <c r="R821" s="313">
        <v>23.6678</v>
      </c>
      <c r="S821" s="313"/>
      <c r="T821" s="313"/>
      <c r="U821" s="313"/>
      <c r="V821" s="313"/>
    </row>
    <row r="822" s="304" customFormat="1" ht="22.8" customHeight="1" spans="1:22">
      <c r="A822" s="314" t="s">
        <v>582</v>
      </c>
      <c r="B822" s="314" t="s">
        <v>583</v>
      </c>
      <c r="C822" s="314" t="s">
        <v>565</v>
      </c>
      <c r="D822" s="315" t="s">
        <v>585</v>
      </c>
      <c r="E822" s="325" t="s">
        <v>586</v>
      </c>
      <c r="F822" s="317">
        <v>23.6678</v>
      </c>
      <c r="G822" s="318"/>
      <c r="H822" s="318"/>
      <c r="I822" s="318"/>
      <c r="J822" s="318"/>
      <c r="K822" s="318"/>
      <c r="L822" s="317"/>
      <c r="M822" s="318"/>
      <c r="N822" s="318"/>
      <c r="O822" s="318"/>
      <c r="P822" s="318"/>
      <c r="Q822" s="318"/>
      <c r="R822" s="318">
        <v>23.6678</v>
      </c>
      <c r="S822" s="317"/>
      <c r="T822" s="318"/>
      <c r="U822" s="318"/>
      <c r="V822" s="318"/>
    </row>
    <row r="823" s="304" customFormat="1" ht="22.8" customHeight="1" spans="1:22">
      <c r="A823" s="309"/>
      <c r="B823" s="309"/>
      <c r="C823" s="309"/>
      <c r="D823" s="311" t="s">
        <v>659</v>
      </c>
      <c r="E823" s="311" t="s">
        <v>920</v>
      </c>
      <c r="F823" s="310">
        <v>64.423313</v>
      </c>
      <c r="G823" s="310">
        <v>46.8623</v>
      </c>
      <c r="H823" s="310">
        <v>26.3844</v>
      </c>
      <c r="I823" s="310">
        <v>6.9888</v>
      </c>
      <c r="J823" s="310">
        <v>8.6967</v>
      </c>
      <c r="K823" s="310">
        <v>4.7924</v>
      </c>
      <c r="L823" s="310">
        <v>11.937513</v>
      </c>
      <c r="M823" s="310">
        <v>7.466</v>
      </c>
      <c r="N823" s="310"/>
      <c r="O823" s="310">
        <v>4.0596</v>
      </c>
      <c r="P823" s="310"/>
      <c r="Q823" s="310">
        <v>0.411913</v>
      </c>
      <c r="R823" s="310">
        <v>5.6235</v>
      </c>
      <c r="S823" s="310"/>
      <c r="T823" s="310"/>
      <c r="U823" s="310"/>
      <c r="V823" s="310"/>
    </row>
    <row r="824" s="304" customFormat="1" ht="22.8" customHeight="1" spans="1:22">
      <c r="A824" s="309"/>
      <c r="B824" s="309"/>
      <c r="C824" s="309"/>
      <c r="D824" s="312" t="s">
        <v>921</v>
      </c>
      <c r="E824" s="312" t="s">
        <v>922</v>
      </c>
      <c r="F824" s="310">
        <v>64.423313</v>
      </c>
      <c r="G824" s="310">
        <v>46.8623</v>
      </c>
      <c r="H824" s="310">
        <v>26.3844</v>
      </c>
      <c r="I824" s="310">
        <v>6.9888</v>
      </c>
      <c r="J824" s="310">
        <v>8.6967</v>
      </c>
      <c r="K824" s="310">
        <v>4.7924</v>
      </c>
      <c r="L824" s="310">
        <v>11.937513</v>
      </c>
      <c r="M824" s="310">
        <v>7.466</v>
      </c>
      <c r="N824" s="310"/>
      <c r="O824" s="310">
        <v>4.0596</v>
      </c>
      <c r="P824" s="310"/>
      <c r="Q824" s="310">
        <v>0.411913</v>
      </c>
      <c r="R824" s="310">
        <v>5.6235</v>
      </c>
      <c r="S824" s="310"/>
      <c r="T824" s="310"/>
      <c r="U824" s="310"/>
      <c r="V824" s="310"/>
    </row>
    <row r="825" s="304" customFormat="1" ht="22.8" customHeight="1" spans="1:22">
      <c r="A825" s="321" t="s">
        <v>899</v>
      </c>
      <c r="B825" s="321"/>
      <c r="C825" s="321"/>
      <c r="D825" s="311" t="s">
        <v>899</v>
      </c>
      <c r="E825" s="311" t="s">
        <v>243</v>
      </c>
      <c r="F825" s="313">
        <v>46.8623</v>
      </c>
      <c r="G825" s="313">
        <v>46.8623</v>
      </c>
      <c r="H825" s="313">
        <v>26.3844</v>
      </c>
      <c r="I825" s="313">
        <v>6.9888</v>
      </c>
      <c r="J825" s="313">
        <v>8.6967</v>
      </c>
      <c r="K825" s="313">
        <v>4.7924</v>
      </c>
      <c r="L825" s="313"/>
      <c r="M825" s="313"/>
      <c r="N825" s="313"/>
      <c r="O825" s="313"/>
      <c r="P825" s="313"/>
      <c r="Q825" s="313"/>
      <c r="R825" s="313"/>
      <c r="S825" s="313"/>
      <c r="T825" s="313"/>
      <c r="U825" s="313"/>
      <c r="V825" s="313"/>
    </row>
    <row r="826" s="304" customFormat="1" ht="22.8" customHeight="1" spans="1:22">
      <c r="A826" s="321" t="s">
        <v>899</v>
      </c>
      <c r="B826" s="321" t="s">
        <v>565</v>
      </c>
      <c r="C826" s="321"/>
      <c r="D826" s="311" t="s">
        <v>900</v>
      </c>
      <c r="E826" s="311" t="s">
        <v>244</v>
      </c>
      <c r="F826" s="313">
        <v>46.8623</v>
      </c>
      <c r="G826" s="313">
        <v>46.8623</v>
      </c>
      <c r="H826" s="313">
        <v>26.3844</v>
      </c>
      <c r="I826" s="313">
        <v>6.9888</v>
      </c>
      <c r="J826" s="313">
        <v>8.6967</v>
      </c>
      <c r="K826" s="313">
        <v>4.7924</v>
      </c>
      <c r="L826" s="313"/>
      <c r="M826" s="313"/>
      <c r="N826" s="313"/>
      <c r="O826" s="313"/>
      <c r="P826" s="313"/>
      <c r="Q826" s="313"/>
      <c r="R826" s="313"/>
      <c r="S826" s="313"/>
      <c r="T826" s="313"/>
      <c r="U826" s="313"/>
      <c r="V826" s="313"/>
    </row>
    <row r="827" s="304" customFormat="1" ht="22.8" customHeight="1" spans="1:22">
      <c r="A827" s="314" t="s">
        <v>899</v>
      </c>
      <c r="B827" s="314" t="s">
        <v>565</v>
      </c>
      <c r="C827" s="314" t="s">
        <v>565</v>
      </c>
      <c r="D827" s="315" t="s">
        <v>901</v>
      </c>
      <c r="E827" s="325" t="s">
        <v>567</v>
      </c>
      <c r="F827" s="317">
        <v>46.8623</v>
      </c>
      <c r="G827" s="318">
        <v>46.8623</v>
      </c>
      <c r="H827" s="318">
        <v>26.3844</v>
      </c>
      <c r="I827" s="318">
        <v>6.9888</v>
      </c>
      <c r="J827" s="318">
        <v>8.6967</v>
      </c>
      <c r="K827" s="318">
        <v>4.7924</v>
      </c>
      <c r="L827" s="317"/>
      <c r="M827" s="318"/>
      <c r="N827" s="318"/>
      <c r="O827" s="318"/>
      <c r="P827" s="318"/>
      <c r="Q827" s="318"/>
      <c r="R827" s="318"/>
      <c r="S827" s="317"/>
      <c r="T827" s="318"/>
      <c r="U827" s="318"/>
      <c r="V827" s="318"/>
    </row>
    <row r="828" s="304" customFormat="1" ht="22.8" customHeight="1" spans="1:22">
      <c r="A828" s="321" t="s">
        <v>568</v>
      </c>
      <c r="B828" s="321"/>
      <c r="C828" s="321"/>
      <c r="D828" s="311" t="s">
        <v>568</v>
      </c>
      <c r="E828" s="311" t="s">
        <v>264</v>
      </c>
      <c r="F828" s="313">
        <v>7.877913</v>
      </c>
      <c r="G828" s="313"/>
      <c r="H828" s="313"/>
      <c r="I828" s="313"/>
      <c r="J828" s="313"/>
      <c r="K828" s="313"/>
      <c r="L828" s="313">
        <v>7.877913</v>
      </c>
      <c r="M828" s="313">
        <v>7.466</v>
      </c>
      <c r="N828" s="313"/>
      <c r="O828" s="313"/>
      <c r="P828" s="313"/>
      <c r="Q828" s="313">
        <v>0.411913</v>
      </c>
      <c r="R828" s="313"/>
      <c r="S828" s="313"/>
      <c r="T828" s="313"/>
      <c r="U828" s="313"/>
      <c r="V828" s="313"/>
    </row>
    <row r="829" s="304" customFormat="1" ht="22.8" customHeight="1" spans="1:22">
      <c r="A829" s="321" t="s">
        <v>568</v>
      </c>
      <c r="B829" s="321" t="s">
        <v>569</v>
      </c>
      <c r="C829" s="321"/>
      <c r="D829" s="311" t="s">
        <v>570</v>
      </c>
      <c r="E829" s="311" t="s">
        <v>277</v>
      </c>
      <c r="F829" s="313">
        <v>7.466</v>
      </c>
      <c r="G829" s="313"/>
      <c r="H829" s="313"/>
      <c r="I829" s="313"/>
      <c r="J829" s="313"/>
      <c r="K829" s="313"/>
      <c r="L829" s="313">
        <v>7.466</v>
      </c>
      <c r="M829" s="313">
        <v>7.466</v>
      </c>
      <c r="N829" s="313"/>
      <c r="O829" s="313"/>
      <c r="P829" s="313"/>
      <c r="Q829" s="313"/>
      <c r="R829" s="313"/>
      <c r="S829" s="313"/>
      <c r="T829" s="313"/>
      <c r="U829" s="313"/>
      <c r="V829" s="313"/>
    </row>
    <row r="830" s="304" customFormat="1" ht="22.8" customHeight="1" spans="1:22">
      <c r="A830" s="314" t="s">
        <v>568</v>
      </c>
      <c r="B830" s="314" t="s">
        <v>569</v>
      </c>
      <c r="C830" s="314" t="s">
        <v>569</v>
      </c>
      <c r="D830" s="315" t="s">
        <v>571</v>
      </c>
      <c r="E830" s="325" t="s">
        <v>572</v>
      </c>
      <c r="F830" s="317">
        <v>7.466</v>
      </c>
      <c r="G830" s="318"/>
      <c r="H830" s="318"/>
      <c r="I830" s="318"/>
      <c r="J830" s="318"/>
      <c r="K830" s="318"/>
      <c r="L830" s="317">
        <v>7.466</v>
      </c>
      <c r="M830" s="318">
        <v>7.466</v>
      </c>
      <c r="N830" s="318"/>
      <c r="O830" s="318"/>
      <c r="P830" s="318"/>
      <c r="Q830" s="318"/>
      <c r="R830" s="318"/>
      <c r="S830" s="317"/>
      <c r="T830" s="318"/>
      <c r="U830" s="318"/>
      <c r="V830" s="318"/>
    </row>
    <row r="831" s="304" customFormat="1" ht="22.8" customHeight="1" spans="1:22">
      <c r="A831" s="321" t="s">
        <v>568</v>
      </c>
      <c r="B831" s="321" t="s">
        <v>573</v>
      </c>
      <c r="C831" s="321"/>
      <c r="D831" s="311" t="s">
        <v>574</v>
      </c>
      <c r="E831" s="311" t="s">
        <v>317</v>
      </c>
      <c r="F831" s="313">
        <v>0.411913</v>
      </c>
      <c r="G831" s="313"/>
      <c r="H831" s="313"/>
      <c r="I831" s="313"/>
      <c r="J831" s="313"/>
      <c r="K831" s="313"/>
      <c r="L831" s="313">
        <v>0.411913</v>
      </c>
      <c r="M831" s="313"/>
      <c r="N831" s="313"/>
      <c r="O831" s="313"/>
      <c r="P831" s="313"/>
      <c r="Q831" s="313">
        <v>0.411913</v>
      </c>
      <c r="R831" s="313"/>
      <c r="S831" s="313"/>
      <c r="T831" s="313"/>
      <c r="U831" s="313"/>
      <c r="V831" s="313"/>
    </row>
    <row r="832" s="304" customFormat="1" ht="22.8" customHeight="1" spans="1:22">
      <c r="A832" s="314" t="s">
        <v>568</v>
      </c>
      <c r="B832" s="314" t="s">
        <v>573</v>
      </c>
      <c r="C832" s="314" t="s">
        <v>573</v>
      </c>
      <c r="D832" s="315" t="s">
        <v>575</v>
      </c>
      <c r="E832" s="325" t="s">
        <v>576</v>
      </c>
      <c r="F832" s="317">
        <v>0.411913</v>
      </c>
      <c r="G832" s="318"/>
      <c r="H832" s="318"/>
      <c r="I832" s="318"/>
      <c r="J832" s="318"/>
      <c r="K832" s="318"/>
      <c r="L832" s="317">
        <v>0.411913</v>
      </c>
      <c r="M832" s="318"/>
      <c r="N832" s="318"/>
      <c r="O832" s="318"/>
      <c r="P832" s="318"/>
      <c r="Q832" s="318">
        <v>0.411913</v>
      </c>
      <c r="R832" s="318"/>
      <c r="S832" s="317"/>
      <c r="T832" s="318"/>
      <c r="U832" s="318"/>
      <c r="V832" s="318"/>
    </row>
    <row r="833" s="304" customFormat="1" ht="22.8" customHeight="1" spans="1:22">
      <c r="A833" s="321" t="s">
        <v>577</v>
      </c>
      <c r="B833" s="321"/>
      <c r="C833" s="321"/>
      <c r="D833" s="311" t="s">
        <v>577</v>
      </c>
      <c r="E833" s="311" t="s">
        <v>318</v>
      </c>
      <c r="F833" s="313">
        <v>4.0596</v>
      </c>
      <c r="G833" s="313"/>
      <c r="H833" s="313"/>
      <c r="I833" s="313"/>
      <c r="J833" s="313"/>
      <c r="K833" s="313"/>
      <c r="L833" s="313">
        <v>4.0596</v>
      </c>
      <c r="M833" s="313"/>
      <c r="N833" s="313"/>
      <c r="O833" s="313">
        <v>4.0596</v>
      </c>
      <c r="P833" s="313"/>
      <c r="Q833" s="313"/>
      <c r="R833" s="313"/>
      <c r="S833" s="313"/>
      <c r="T833" s="313"/>
      <c r="U833" s="313"/>
      <c r="V833" s="313"/>
    </row>
    <row r="834" s="304" customFormat="1" ht="22.8" customHeight="1" spans="1:22">
      <c r="A834" s="321" t="s">
        <v>577</v>
      </c>
      <c r="B834" s="321" t="s">
        <v>578</v>
      </c>
      <c r="C834" s="321"/>
      <c r="D834" s="311" t="s">
        <v>579</v>
      </c>
      <c r="E834" s="311" t="s">
        <v>344</v>
      </c>
      <c r="F834" s="313">
        <v>4.0596</v>
      </c>
      <c r="G834" s="313"/>
      <c r="H834" s="313"/>
      <c r="I834" s="313"/>
      <c r="J834" s="313"/>
      <c r="K834" s="313"/>
      <c r="L834" s="313">
        <v>4.0596</v>
      </c>
      <c r="M834" s="313"/>
      <c r="N834" s="313"/>
      <c r="O834" s="313">
        <v>4.0596</v>
      </c>
      <c r="P834" s="313"/>
      <c r="Q834" s="313"/>
      <c r="R834" s="313"/>
      <c r="S834" s="313"/>
      <c r="T834" s="313"/>
      <c r="U834" s="313"/>
      <c r="V834" s="313"/>
    </row>
    <row r="835" s="304" customFormat="1" ht="22.8" customHeight="1" spans="1:22">
      <c r="A835" s="314" t="s">
        <v>577</v>
      </c>
      <c r="B835" s="314" t="s">
        <v>578</v>
      </c>
      <c r="C835" s="314" t="s">
        <v>565</v>
      </c>
      <c r="D835" s="315" t="s">
        <v>580</v>
      </c>
      <c r="E835" s="325" t="s">
        <v>581</v>
      </c>
      <c r="F835" s="317">
        <v>4.0596</v>
      </c>
      <c r="G835" s="318"/>
      <c r="H835" s="318"/>
      <c r="I835" s="318"/>
      <c r="J835" s="318"/>
      <c r="K835" s="318"/>
      <c r="L835" s="317">
        <v>4.0596</v>
      </c>
      <c r="M835" s="318"/>
      <c r="N835" s="318"/>
      <c r="O835" s="318">
        <v>4.0596</v>
      </c>
      <c r="P835" s="318"/>
      <c r="Q835" s="318"/>
      <c r="R835" s="318"/>
      <c r="S835" s="317"/>
      <c r="T835" s="318"/>
      <c r="U835" s="318"/>
      <c r="V835" s="318"/>
    </row>
    <row r="836" s="304" customFormat="1" ht="22.8" customHeight="1" spans="1:22">
      <c r="A836" s="321" t="s">
        <v>582</v>
      </c>
      <c r="B836" s="321"/>
      <c r="C836" s="321"/>
      <c r="D836" s="311" t="s">
        <v>582</v>
      </c>
      <c r="E836" s="311" t="s">
        <v>454</v>
      </c>
      <c r="F836" s="313">
        <v>5.6235</v>
      </c>
      <c r="G836" s="313"/>
      <c r="H836" s="313"/>
      <c r="I836" s="313"/>
      <c r="J836" s="313"/>
      <c r="K836" s="313"/>
      <c r="L836" s="313"/>
      <c r="M836" s="313"/>
      <c r="N836" s="313"/>
      <c r="O836" s="313"/>
      <c r="P836" s="313"/>
      <c r="Q836" s="313"/>
      <c r="R836" s="313">
        <v>5.6235</v>
      </c>
      <c r="S836" s="313"/>
      <c r="T836" s="313"/>
      <c r="U836" s="313"/>
      <c r="V836" s="313"/>
    </row>
    <row r="837" s="304" customFormat="1" ht="22.8" customHeight="1" spans="1:22">
      <c r="A837" s="321" t="s">
        <v>582</v>
      </c>
      <c r="B837" s="321" t="s">
        <v>583</v>
      </c>
      <c r="C837" s="321"/>
      <c r="D837" s="311" t="s">
        <v>584</v>
      </c>
      <c r="E837" s="311" t="s">
        <v>460</v>
      </c>
      <c r="F837" s="313">
        <v>5.6235</v>
      </c>
      <c r="G837" s="313"/>
      <c r="H837" s="313"/>
      <c r="I837" s="313"/>
      <c r="J837" s="313"/>
      <c r="K837" s="313"/>
      <c r="L837" s="313"/>
      <c r="M837" s="313"/>
      <c r="N837" s="313"/>
      <c r="O837" s="313"/>
      <c r="P837" s="313"/>
      <c r="Q837" s="313"/>
      <c r="R837" s="313">
        <v>5.6235</v>
      </c>
      <c r="S837" s="313"/>
      <c r="T837" s="313"/>
      <c r="U837" s="313"/>
      <c r="V837" s="313"/>
    </row>
    <row r="838" s="304" customFormat="1" ht="22.8" customHeight="1" spans="1:22">
      <c r="A838" s="314" t="s">
        <v>582</v>
      </c>
      <c r="B838" s="314" t="s">
        <v>583</v>
      </c>
      <c r="C838" s="314" t="s">
        <v>565</v>
      </c>
      <c r="D838" s="315" t="s">
        <v>585</v>
      </c>
      <c r="E838" s="325" t="s">
        <v>586</v>
      </c>
      <c r="F838" s="317">
        <v>5.6235</v>
      </c>
      <c r="G838" s="318"/>
      <c r="H838" s="318"/>
      <c r="I838" s="318"/>
      <c r="J838" s="318"/>
      <c r="K838" s="318"/>
      <c r="L838" s="317"/>
      <c r="M838" s="318"/>
      <c r="N838" s="318"/>
      <c r="O838" s="318"/>
      <c r="P838" s="318"/>
      <c r="Q838" s="318"/>
      <c r="R838" s="318">
        <v>5.6235</v>
      </c>
      <c r="S838" s="317"/>
      <c r="T838" s="318"/>
      <c r="U838" s="318"/>
      <c r="V838" s="318"/>
    </row>
    <row r="839" s="304" customFormat="1" ht="22.8" customHeight="1" spans="1:22">
      <c r="A839" s="309"/>
      <c r="B839" s="309"/>
      <c r="C839" s="309"/>
      <c r="D839" s="311" t="s">
        <v>738</v>
      </c>
      <c r="E839" s="311" t="s">
        <v>923</v>
      </c>
      <c r="F839" s="310">
        <v>697.082661</v>
      </c>
      <c r="G839" s="310">
        <v>506.2816</v>
      </c>
      <c r="H839" s="310">
        <v>288.3204</v>
      </c>
      <c r="I839" s="310"/>
      <c r="J839" s="310">
        <v>83.0556</v>
      </c>
      <c r="K839" s="310">
        <v>134.9056</v>
      </c>
      <c r="L839" s="310">
        <v>130.047261</v>
      </c>
      <c r="M839" s="310">
        <v>80.0291</v>
      </c>
      <c r="N839" s="310"/>
      <c r="O839" s="310">
        <v>43.5158</v>
      </c>
      <c r="P839" s="310"/>
      <c r="Q839" s="310">
        <v>6.502361</v>
      </c>
      <c r="R839" s="310">
        <v>60.7538</v>
      </c>
      <c r="S839" s="310"/>
      <c r="T839" s="310"/>
      <c r="U839" s="310"/>
      <c r="V839" s="310"/>
    </row>
    <row r="840" s="304" customFormat="1" ht="22.8" customHeight="1" spans="1:22">
      <c r="A840" s="309"/>
      <c r="B840" s="309"/>
      <c r="C840" s="309"/>
      <c r="D840" s="312" t="s">
        <v>924</v>
      </c>
      <c r="E840" s="312" t="s">
        <v>925</v>
      </c>
      <c r="F840" s="310">
        <v>697.082661</v>
      </c>
      <c r="G840" s="310">
        <v>506.2816</v>
      </c>
      <c r="H840" s="310">
        <v>288.3204</v>
      </c>
      <c r="I840" s="310"/>
      <c r="J840" s="310">
        <v>83.0556</v>
      </c>
      <c r="K840" s="310">
        <v>134.9056</v>
      </c>
      <c r="L840" s="310">
        <v>130.047261</v>
      </c>
      <c r="M840" s="310">
        <v>80.0291</v>
      </c>
      <c r="N840" s="310"/>
      <c r="O840" s="310">
        <v>43.5158</v>
      </c>
      <c r="P840" s="310"/>
      <c r="Q840" s="310">
        <v>6.502361</v>
      </c>
      <c r="R840" s="310">
        <v>60.7538</v>
      </c>
      <c r="S840" s="310"/>
      <c r="T840" s="310"/>
      <c r="U840" s="310"/>
      <c r="V840" s="310"/>
    </row>
    <row r="841" s="304" customFormat="1" ht="22.8" customHeight="1" spans="1:22">
      <c r="A841" s="321" t="s">
        <v>899</v>
      </c>
      <c r="B841" s="321"/>
      <c r="C841" s="321"/>
      <c r="D841" s="311" t="s">
        <v>899</v>
      </c>
      <c r="E841" s="311" t="s">
        <v>243</v>
      </c>
      <c r="F841" s="313">
        <v>506.2816</v>
      </c>
      <c r="G841" s="313">
        <v>506.2816</v>
      </c>
      <c r="H841" s="313">
        <v>288.3204</v>
      </c>
      <c r="I841" s="313"/>
      <c r="J841" s="313">
        <v>83.0556</v>
      </c>
      <c r="K841" s="313">
        <v>134.9056</v>
      </c>
      <c r="L841" s="313"/>
      <c r="M841" s="313"/>
      <c r="N841" s="313"/>
      <c r="O841" s="313"/>
      <c r="P841" s="313"/>
      <c r="Q841" s="313"/>
      <c r="R841" s="313"/>
      <c r="S841" s="313"/>
      <c r="T841" s="313"/>
      <c r="U841" s="313"/>
      <c r="V841" s="313"/>
    </row>
    <row r="842" s="304" customFormat="1" ht="22.8" customHeight="1" spans="1:22">
      <c r="A842" s="321" t="s">
        <v>899</v>
      </c>
      <c r="B842" s="321" t="s">
        <v>687</v>
      </c>
      <c r="C842" s="321"/>
      <c r="D842" s="311" t="s">
        <v>926</v>
      </c>
      <c r="E842" s="311" t="s">
        <v>261</v>
      </c>
      <c r="F842" s="313">
        <v>506.2816</v>
      </c>
      <c r="G842" s="313">
        <v>506.2816</v>
      </c>
      <c r="H842" s="313">
        <v>288.3204</v>
      </c>
      <c r="I842" s="313"/>
      <c r="J842" s="313">
        <v>83.0556</v>
      </c>
      <c r="K842" s="313">
        <v>134.9056</v>
      </c>
      <c r="L842" s="313"/>
      <c r="M842" s="313"/>
      <c r="N842" s="313"/>
      <c r="O842" s="313"/>
      <c r="P842" s="313"/>
      <c r="Q842" s="313"/>
      <c r="R842" s="313"/>
      <c r="S842" s="313"/>
      <c r="T842" s="313"/>
      <c r="U842" s="313"/>
      <c r="V842" s="313"/>
    </row>
    <row r="843" s="304" customFormat="1" ht="22.8" customHeight="1" spans="1:22">
      <c r="A843" s="314" t="s">
        <v>899</v>
      </c>
      <c r="B843" s="314" t="s">
        <v>687</v>
      </c>
      <c r="C843" s="314" t="s">
        <v>565</v>
      </c>
      <c r="D843" s="315" t="s">
        <v>927</v>
      </c>
      <c r="E843" s="325" t="s">
        <v>567</v>
      </c>
      <c r="F843" s="317">
        <v>506.2816</v>
      </c>
      <c r="G843" s="318">
        <v>506.2816</v>
      </c>
      <c r="H843" s="318">
        <v>288.3204</v>
      </c>
      <c r="I843" s="318"/>
      <c r="J843" s="318">
        <v>83.0556</v>
      </c>
      <c r="K843" s="318">
        <v>134.9056</v>
      </c>
      <c r="L843" s="317"/>
      <c r="M843" s="318"/>
      <c r="N843" s="318"/>
      <c r="O843" s="318"/>
      <c r="P843" s="318"/>
      <c r="Q843" s="318"/>
      <c r="R843" s="318"/>
      <c r="S843" s="317"/>
      <c r="T843" s="318"/>
      <c r="U843" s="318"/>
      <c r="V843" s="318"/>
    </row>
    <row r="844" s="304" customFormat="1" ht="22.8" customHeight="1" spans="1:22">
      <c r="A844" s="321" t="s">
        <v>568</v>
      </c>
      <c r="B844" s="321"/>
      <c r="C844" s="321"/>
      <c r="D844" s="311" t="s">
        <v>568</v>
      </c>
      <c r="E844" s="311" t="s">
        <v>264</v>
      </c>
      <c r="F844" s="313">
        <v>86.531461</v>
      </c>
      <c r="G844" s="313"/>
      <c r="H844" s="313"/>
      <c r="I844" s="313"/>
      <c r="J844" s="313"/>
      <c r="K844" s="313"/>
      <c r="L844" s="313">
        <v>86.531461</v>
      </c>
      <c r="M844" s="313">
        <v>80.0291</v>
      </c>
      <c r="N844" s="313"/>
      <c r="O844" s="313"/>
      <c r="P844" s="313"/>
      <c r="Q844" s="313">
        <v>6.502361</v>
      </c>
      <c r="R844" s="313"/>
      <c r="S844" s="313"/>
      <c r="T844" s="313"/>
      <c r="U844" s="313"/>
      <c r="V844" s="313"/>
    </row>
    <row r="845" s="304" customFormat="1" ht="22.8" customHeight="1" spans="1:22">
      <c r="A845" s="321" t="s">
        <v>568</v>
      </c>
      <c r="B845" s="321" t="s">
        <v>569</v>
      </c>
      <c r="C845" s="321"/>
      <c r="D845" s="311" t="s">
        <v>570</v>
      </c>
      <c r="E845" s="311" t="s">
        <v>277</v>
      </c>
      <c r="F845" s="313">
        <v>80.0291</v>
      </c>
      <c r="G845" s="313"/>
      <c r="H845" s="313"/>
      <c r="I845" s="313"/>
      <c r="J845" s="313"/>
      <c r="K845" s="313"/>
      <c r="L845" s="313">
        <v>80.0291</v>
      </c>
      <c r="M845" s="313">
        <v>80.0291</v>
      </c>
      <c r="N845" s="313"/>
      <c r="O845" s="313"/>
      <c r="P845" s="313"/>
      <c r="Q845" s="313"/>
      <c r="R845" s="313"/>
      <c r="S845" s="313"/>
      <c r="T845" s="313"/>
      <c r="U845" s="313"/>
      <c r="V845" s="313"/>
    </row>
    <row r="846" s="304" customFormat="1" ht="22.8" customHeight="1" spans="1:22">
      <c r="A846" s="314" t="s">
        <v>568</v>
      </c>
      <c r="B846" s="314" t="s">
        <v>569</v>
      </c>
      <c r="C846" s="314" t="s">
        <v>569</v>
      </c>
      <c r="D846" s="315" t="s">
        <v>571</v>
      </c>
      <c r="E846" s="325" t="s">
        <v>572</v>
      </c>
      <c r="F846" s="317">
        <v>80.0291</v>
      </c>
      <c r="G846" s="318"/>
      <c r="H846" s="318"/>
      <c r="I846" s="318"/>
      <c r="J846" s="318"/>
      <c r="K846" s="318"/>
      <c r="L846" s="317">
        <v>80.0291</v>
      </c>
      <c r="M846" s="318">
        <v>80.0291</v>
      </c>
      <c r="N846" s="318"/>
      <c r="O846" s="318"/>
      <c r="P846" s="318"/>
      <c r="Q846" s="318"/>
      <c r="R846" s="318"/>
      <c r="S846" s="317"/>
      <c r="T846" s="318"/>
      <c r="U846" s="318"/>
      <c r="V846" s="318"/>
    </row>
    <row r="847" s="304" customFormat="1" ht="22.8" customHeight="1" spans="1:22">
      <c r="A847" s="321" t="s">
        <v>568</v>
      </c>
      <c r="B847" s="321" t="s">
        <v>573</v>
      </c>
      <c r="C847" s="321"/>
      <c r="D847" s="311" t="s">
        <v>574</v>
      </c>
      <c r="E847" s="311" t="s">
        <v>317</v>
      </c>
      <c r="F847" s="313">
        <v>6.502361</v>
      </c>
      <c r="G847" s="313"/>
      <c r="H847" s="313"/>
      <c r="I847" s="313"/>
      <c r="J847" s="313"/>
      <c r="K847" s="313"/>
      <c r="L847" s="313">
        <v>6.502361</v>
      </c>
      <c r="M847" s="313"/>
      <c r="N847" s="313"/>
      <c r="O847" s="313"/>
      <c r="P847" s="313"/>
      <c r="Q847" s="313">
        <v>6.502361</v>
      </c>
      <c r="R847" s="313"/>
      <c r="S847" s="313"/>
      <c r="T847" s="313"/>
      <c r="U847" s="313"/>
      <c r="V847" s="313"/>
    </row>
    <row r="848" s="304" customFormat="1" ht="22.8" customHeight="1" spans="1:22">
      <c r="A848" s="314" t="s">
        <v>568</v>
      </c>
      <c r="B848" s="314" t="s">
        <v>573</v>
      </c>
      <c r="C848" s="314" t="s">
        <v>573</v>
      </c>
      <c r="D848" s="315" t="s">
        <v>575</v>
      </c>
      <c r="E848" s="325" t="s">
        <v>576</v>
      </c>
      <c r="F848" s="317">
        <v>6.502361</v>
      </c>
      <c r="G848" s="318"/>
      <c r="H848" s="318"/>
      <c r="I848" s="318"/>
      <c r="J848" s="318"/>
      <c r="K848" s="318"/>
      <c r="L848" s="317">
        <v>6.502361</v>
      </c>
      <c r="M848" s="318"/>
      <c r="N848" s="318"/>
      <c r="O848" s="318"/>
      <c r="P848" s="318"/>
      <c r="Q848" s="318">
        <v>6.502361</v>
      </c>
      <c r="R848" s="318"/>
      <c r="S848" s="317"/>
      <c r="T848" s="318"/>
      <c r="U848" s="318"/>
      <c r="V848" s="318"/>
    </row>
    <row r="849" s="304" customFormat="1" ht="22.8" customHeight="1" spans="1:22">
      <c r="A849" s="321" t="s">
        <v>577</v>
      </c>
      <c r="B849" s="321"/>
      <c r="C849" s="321"/>
      <c r="D849" s="311" t="s">
        <v>577</v>
      </c>
      <c r="E849" s="311" t="s">
        <v>318</v>
      </c>
      <c r="F849" s="313">
        <v>43.5158</v>
      </c>
      <c r="G849" s="313"/>
      <c r="H849" s="313"/>
      <c r="I849" s="313"/>
      <c r="J849" s="313"/>
      <c r="K849" s="313"/>
      <c r="L849" s="313">
        <v>43.5158</v>
      </c>
      <c r="M849" s="313"/>
      <c r="N849" s="313"/>
      <c r="O849" s="313">
        <v>43.5158</v>
      </c>
      <c r="P849" s="313"/>
      <c r="Q849" s="313"/>
      <c r="R849" s="313"/>
      <c r="S849" s="313"/>
      <c r="T849" s="313"/>
      <c r="U849" s="313"/>
      <c r="V849" s="313"/>
    </row>
    <row r="850" s="304" customFormat="1" ht="22.8" customHeight="1" spans="1:22">
      <c r="A850" s="321" t="s">
        <v>577</v>
      </c>
      <c r="B850" s="321" t="s">
        <v>578</v>
      </c>
      <c r="C850" s="321"/>
      <c r="D850" s="311" t="s">
        <v>579</v>
      </c>
      <c r="E850" s="311" t="s">
        <v>344</v>
      </c>
      <c r="F850" s="313">
        <v>43.5158</v>
      </c>
      <c r="G850" s="313"/>
      <c r="H850" s="313"/>
      <c r="I850" s="313"/>
      <c r="J850" s="313"/>
      <c r="K850" s="313"/>
      <c r="L850" s="313">
        <v>43.5158</v>
      </c>
      <c r="M850" s="313"/>
      <c r="N850" s="313"/>
      <c r="O850" s="313">
        <v>43.5158</v>
      </c>
      <c r="P850" s="313"/>
      <c r="Q850" s="313"/>
      <c r="R850" s="313"/>
      <c r="S850" s="313"/>
      <c r="T850" s="313"/>
      <c r="U850" s="313"/>
      <c r="V850" s="313"/>
    </row>
    <row r="851" s="304" customFormat="1" ht="22.8" customHeight="1" spans="1:22">
      <c r="A851" s="314" t="s">
        <v>577</v>
      </c>
      <c r="B851" s="314" t="s">
        <v>578</v>
      </c>
      <c r="C851" s="314" t="s">
        <v>583</v>
      </c>
      <c r="D851" s="315" t="s">
        <v>677</v>
      </c>
      <c r="E851" s="325" t="s">
        <v>678</v>
      </c>
      <c r="F851" s="317">
        <v>43.5158</v>
      </c>
      <c r="G851" s="318"/>
      <c r="H851" s="318"/>
      <c r="I851" s="318"/>
      <c r="J851" s="318"/>
      <c r="K851" s="318"/>
      <c r="L851" s="317">
        <v>43.5158</v>
      </c>
      <c r="M851" s="318"/>
      <c r="N851" s="318"/>
      <c r="O851" s="318">
        <v>43.5158</v>
      </c>
      <c r="P851" s="318"/>
      <c r="Q851" s="318"/>
      <c r="R851" s="318"/>
      <c r="S851" s="317"/>
      <c r="T851" s="318"/>
      <c r="U851" s="318"/>
      <c r="V851" s="318"/>
    </row>
    <row r="852" s="304" customFormat="1" ht="22.8" customHeight="1" spans="1:22">
      <c r="A852" s="321" t="s">
        <v>582</v>
      </c>
      <c r="B852" s="321"/>
      <c r="C852" s="321"/>
      <c r="D852" s="311" t="s">
        <v>582</v>
      </c>
      <c r="E852" s="311" t="s">
        <v>454</v>
      </c>
      <c r="F852" s="313">
        <v>60.7538</v>
      </c>
      <c r="G852" s="313"/>
      <c r="H852" s="313"/>
      <c r="I852" s="313"/>
      <c r="J852" s="313"/>
      <c r="K852" s="313"/>
      <c r="L852" s="313"/>
      <c r="M852" s="313"/>
      <c r="N852" s="313"/>
      <c r="O852" s="313"/>
      <c r="P852" s="313"/>
      <c r="Q852" s="313"/>
      <c r="R852" s="313">
        <v>60.7538</v>
      </c>
      <c r="S852" s="313"/>
      <c r="T852" s="313"/>
      <c r="U852" s="313"/>
      <c r="V852" s="313"/>
    </row>
    <row r="853" s="304" customFormat="1" ht="22.8" customHeight="1" spans="1:22">
      <c r="A853" s="321" t="s">
        <v>582</v>
      </c>
      <c r="B853" s="321" t="s">
        <v>583</v>
      </c>
      <c r="C853" s="321"/>
      <c r="D853" s="311" t="s">
        <v>584</v>
      </c>
      <c r="E853" s="311" t="s">
        <v>460</v>
      </c>
      <c r="F853" s="313">
        <v>60.7538</v>
      </c>
      <c r="G853" s="313"/>
      <c r="H853" s="313"/>
      <c r="I853" s="313"/>
      <c r="J853" s="313"/>
      <c r="K853" s="313"/>
      <c r="L853" s="313"/>
      <c r="M853" s="313"/>
      <c r="N853" s="313"/>
      <c r="O853" s="313"/>
      <c r="P853" s="313"/>
      <c r="Q853" s="313"/>
      <c r="R853" s="313">
        <v>60.7538</v>
      </c>
      <c r="S853" s="313"/>
      <c r="T853" s="313"/>
      <c r="U853" s="313"/>
      <c r="V853" s="313"/>
    </row>
    <row r="854" s="304" customFormat="1" ht="22.8" customHeight="1" spans="1:22">
      <c r="A854" s="314" t="s">
        <v>582</v>
      </c>
      <c r="B854" s="314" t="s">
        <v>583</v>
      </c>
      <c r="C854" s="314" t="s">
        <v>565</v>
      </c>
      <c r="D854" s="315" t="s">
        <v>585</v>
      </c>
      <c r="E854" s="325" t="s">
        <v>586</v>
      </c>
      <c r="F854" s="317">
        <v>60.7538</v>
      </c>
      <c r="G854" s="318"/>
      <c r="H854" s="318"/>
      <c r="I854" s="318"/>
      <c r="J854" s="318"/>
      <c r="K854" s="318"/>
      <c r="L854" s="317"/>
      <c r="M854" s="318"/>
      <c r="N854" s="318"/>
      <c r="O854" s="318"/>
      <c r="P854" s="318"/>
      <c r="Q854" s="318"/>
      <c r="R854" s="318">
        <v>60.7538</v>
      </c>
      <c r="S854" s="317"/>
      <c r="T854" s="318"/>
      <c r="U854" s="318"/>
      <c r="V854" s="318"/>
    </row>
    <row r="855" s="304" customFormat="1" ht="22.8" customHeight="1" spans="1:22">
      <c r="A855" s="309"/>
      <c r="B855" s="309"/>
      <c r="C855" s="309"/>
      <c r="D855" s="311" t="s">
        <v>928</v>
      </c>
      <c r="E855" s="311" t="s">
        <v>929</v>
      </c>
      <c r="F855" s="310">
        <v>3081.317569</v>
      </c>
      <c r="G855" s="310">
        <v>2240.5318</v>
      </c>
      <c r="H855" s="310">
        <v>1277.5116</v>
      </c>
      <c r="I855" s="310">
        <v>126.5664</v>
      </c>
      <c r="J855" s="310">
        <v>381.195</v>
      </c>
      <c r="K855" s="310">
        <v>455.2588</v>
      </c>
      <c r="L855" s="310">
        <v>571.921969</v>
      </c>
      <c r="M855" s="310">
        <v>353.9949</v>
      </c>
      <c r="N855" s="310"/>
      <c r="O855" s="310">
        <v>192.4847</v>
      </c>
      <c r="P855" s="310"/>
      <c r="Q855" s="310">
        <v>25.442369</v>
      </c>
      <c r="R855" s="310">
        <v>268.8638</v>
      </c>
      <c r="S855" s="310"/>
      <c r="T855" s="310"/>
      <c r="U855" s="310"/>
      <c r="V855" s="310"/>
    </row>
    <row r="856" s="304" customFormat="1" ht="22.8" customHeight="1" spans="1:22">
      <c r="A856" s="309"/>
      <c r="B856" s="309"/>
      <c r="C856" s="309"/>
      <c r="D856" s="312" t="s">
        <v>930</v>
      </c>
      <c r="E856" s="312" t="s">
        <v>931</v>
      </c>
      <c r="F856" s="310">
        <v>3081.317569</v>
      </c>
      <c r="G856" s="310">
        <v>2240.5318</v>
      </c>
      <c r="H856" s="310">
        <v>1277.5116</v>
      </c>
      <c r="I856" s="310">
        <v>126.5664</v>
      </c>
      <c r="J856" s="310">
        <v>381.195</v>
      </c>
      <c r="K856" s="310">
        <v>455.2588</v>
      </c>
      <c r="L856" s="310">
        <v>571.921969</v>
      </c>
      <c r="M856" s="310">
        <v>353.9949</v>
      </c>
      <c r="N856" s="310"/>
      <c r="O856" s="310">
        <v>192.4847</v>
      </c>
      <c r="P856" s="310"/>
      <c r="Q856" s="310">
        <v>25.442369</v>
      </c>
      <c r="R856" s="310">
        <v>268.8638</v>
      </c>
      <c r="S856" s="310"/>
      <c r="T856" s="310"/>
      <c r="U856" s="310"/>
      <c r="V856" s="310"/>
    </row>
    <row r="857" s="304" customFormat="1" ht="22.8" customHeight="1" spans="1:22">
      <c r="A857" s="321" t="s">
        <v>568</v>
      </c>
      <c r="B857" s="321"/>
      <c r="C857" s="321"/>
      <c r="D857" s="311" t="s">
        <v>568</v>
      </c>
      <c r="E857" s="311" t="s">
        <v>264</v>
      </c>
      <c r="F857" s="313">
        <v>379.437269</v>
      </c>
      <c r="G857" s="313"/>
      <c r="H857" s="313"/>
      <c r="I857" s="313"/>
      <c r="J857" s="313"/>
      <c r="K857" s="313"/>
      <c r="L857" s="313">
        <v>379.437269</v>
      </c>
      <c r="M857" s="313">
        <v>353.9949</v>
      </c>
      <c r="N857" s="313"/>
      <c r="O857" s="313"/>
      <c r="P857" s="313"/>
      <c r="Q857" s="313">
        <v>25.442369</v>
      </c>
      <c r="R857" s="313"/>
      <c r="S857" s="313"/>
      <c r="T857" s="313"/>
      <c r="U857" s="313"/>
      <c r="V857" s="313"/>
    </row>
    <row r="858" s="304" customFormat="1" ht="22.8" customHeight="1" spans="1:22">
      <c r="A858" s="321" t="s">
        <v>568</v>
      </c>
      <c r="B858" s="321" t="s">
        <v>569</v>
      </c>
      <c r="C858" s="321"/>
      <c r="D858" s="311" t="s">
        <v>570</v>
      </c>
      <c r="E858" s="311" t="s">
        <v>277</v>
      </c>
      <c r="F858" s="313">
        <v>353.9949</v>
      </c>
      <c r="G858" s="313"/>
      <c r="H858" s="313"/>
      <c r="I858" s="313"/>
      <c r="J858" s="313"/>
      <c r="K858" s="313"/>
      <c r="L858" s="313">
        <v>353.9949</v>
      </c>
      <c r="M858" s="313">
        <v>353.9949</v>
      </c>
      <c r="N858" s="313"/>
      <c r="O858" s="313"/>
      <c r="P858" s="313"/>
      <c r="Q858" s="313"/>
      <c r="R858" s="313"/>
      <c r="S858" s="313"/>
      <c r="T858" s="313"/>
      <c r="U858" s="313"/>
      <c r="V858" s="313"/>
    </row>
    <row r="859" s="304" customFormat="1" ht="22.8" customHeight="1" spans="1:22">
      <c r="A859" s="314" t="s">
        <v>568</v>
      </c>
      <c r="B859" s="314" t="s">
        <v>569</v>
      </c>
      <c r="C859" s="314" t="s">
        <v>569</v>
      </c>
      <c r="D859" s="315" t="s">
        <v>571</v>
      </c>
      <c r="E859" s="325" t="s">
        <v>572</v>
      </c>
      <c r="F859" s="317">
        <v>353.9949</v>
      </c>
      <c r="G859" s="318"/>
      <c r="H859" s="318"/>
      <c r="I859" s="318"/>
      <c r="J859" s="318"/>
      <c r="K859" s="318"/>
      <c r="L859" s="317">
        <v>353.9949</v>
      </c>
      <c r="M859" s="318">
        <v>353.9949</v>
      </c>
      <c r="N859" s="318"/>
      <c r="O859" s="318"/>
      <c r="P859" s="318"/>
      <c r="Q859" s="318"/>
      <c r="R859" s="318"/>
      <c r="S859" s="317"/>
      <c r="T859" s="318"/>
      <c r="U859" s="318"/>
      <c r="V859" s="318"/>
    </row>
    <row r="860" s="304" customFormat="1" ht="22.8" customHeight="1" spans="1:22">
      <c r="A860" s="321" t="s">
        <v>568</v>
      </c>
      <c r="B860" s="321" t="s">
        <v>573</v>
      </c>
      <c r="C860" s="321"/>
      <c r="D860" s="311" t="s">
        <v>574</v>
      </c>
      <c r="E860" s="311" t="s">
        <v>317</v>
      </c>
      <c r="F860" s="313">
        <v>25.442369</v>
      </c>
      <c r="G860" s="313"/>
      <c r="H860" s="313"/>
      <c r="I860" s="313"/>
      <c r="J860" s="313"/>
      <c r="K860" s="313"/>
      <c r="L860" s="313">
        <v>25.442369</v>
      </c>
      <c r="M860" s="313"/>
      <c r="N860" s="313"/>
      <c r="O860" s="313"/>
      <c r="P860" s="313"/>
      <c r="Q860" s="313">
        <v>25.442369</v>
      </c>
      <c r="R860" s="313"/>
      <c r="S860" s="313"/>
      <c r="T860" s="313"/>
      <c r="U860" s="313"/>
      <c r="V860" s="313"/>
    </row>
    <row r="861" s="304" customFormat="1" ht="22.8" customHeight="1" spans="1:22">
      <c r="A861" s="314" t="s">
        <v>568</v>
      </c>
      <c r="B861" s="314" t="s">
        <v>573</v>
      </c>
      <c r="C861" s="314" t="s">
        <v>573</v>
      </c>
      <c r="D861" s="315" t="s">
        <v>575</v>
      </c>
      <c r="E861" s="325" t="s">
        <v>576</v>
      </c>
      <c r="F861" s="317">
        <v>25.442369</v>
      </c>
      <c r="G861" s="318"/>
      <c r="H861" s="318"/>
      <c r="I861" s="318"/>
      <c r="J861" s="318"/>
      <c r="K861" s="318"/>
      <c r="L861" s="317">
        <v>25.442369</v>
      </c>
      <c r="M861" s="318"/>
      <c r="N861" s="318"/>
      <c r="O861" s="318"/>
      <c r="P861" s="318"/>
      <c r="Q861" s="318">
        <v>25.442369</v>
      </c>
      <c r="R861" s="318"/>
      <c r="S861" s="317"/>
      <c r="T861" s="318"/>
      <c r="U861" s="318"/>
      <c r="V861" s="318"/>
    </row>
    <row r="862" s="304" customFormat="1" ht="22.8" customHeight="1" spans="1:22">
      <c r="A862" s="321" t="s">
        <v>577</v>
      </c>
      <c r="B862" s="321"/>
      <c r="C862" s="321"/>
      <c r="D862" s="311" t="s">
        <v>577</v>
      </c>
      <c r="E862" s="311" t="s">
        <v>318</v>
      </c>
      <c r="F862" s="313">
        <v>192.4847</v>
      </c>
      <c r="G862" s="313"/>
      <c r="H862" s="313"/>
      <c r="I862" s="313"/>
      <c r="J862" s="313"/>
      <c r="K862" s="313"/>
      <c r="L862" s="313">
        <v>192.4847</v>
      </c>
      <c r="M862" s="313"/>
      <c r="N862" s="313"/>
      <c r="O862" s="313">
        <v>192.4847</v>
      </c>
      <c r="P862" s="313"/>
      <c r="Q862" s="313"/>
      <c r="R862" s="313"/>
      <c r="S862" s="313"/>
      <c r="T862" s="313"/>
      <c r="U862" s="313"/>
      <c r="V862" s="313"/>
    </row>
    <row r="863" s="304" customFormat="1" ht="22.8" customHeight="1" spans="1:22">
      <c r="A863" s="321" t="s">
        <v>577</v>
      </c>
      <c r="B863" s="321" t="s">
        <v>578</v>
      </c>
      <c r="C863" s="321"/>
      <c r="D863" s="311" t="s">
        <v>579</v>
      </c>
      <c r="E863" s="311" t="s">
        <v>344</v>
      </c>
      <c r="F863" s="313">
        <v>192.4847</v>
      </c>
      <c r="G863" s="313"/>
      <c r="H863" s="313"/>
      <c r="I863" s="313"/>
      <c r="J863" s="313"/>
      <c r="K863" s="313"/>
      <c r="L863" s="313">
        <v>192.4847</v>
      </c>
      <c r="M863" s="313"/>
      <c r="N863" s="313"/>
      <c r="O863" s="313">
        <v>192.4847</v>
      </c>
      <c r="P863" s="313"/>
      <c r="Q863" s="313"/>
      <c r="R863" s="313"/>
      <c r="S863" s="313"/>
      <c r="T863" s="313"/>
      <c r="U863" s="313"/>
      <c r="V863" s="313"/>
    </row>
    <row r="864" s="304" customFormat="1" ht="22.8" customHeight="1" spans="1:22">
      <c r="A864" s="314" t="s">
        <v>577</v>
      </c>
      <c r="B864" s="314" t="s">
        <v>578</v>
      </c>
      <c r="C864" s="314" t="s">
        <v>565</v>
      </c>
      <c r="D864" s="315" t="s">
        <v>580</v>
      </c>
      <c r="E864" s="325" t="s">
        <v>581</v>
      </c>
      <c r="F864" s="317">
        <v>192.4847</v>
      </c>
      <c r="G864" s="318"/>
      <c r="H864" s="318"/>
      <c r="I864" s="318"/>
      <c r="J864" s="318"/>
      <c r="K864" s="318"/>
      <c r="L864" s="317">
        <v>192.4847</v>
      </c>
      <c r="M864" s="318"/>
      <c r="N864" s="318"/>
      <c r="O864" s="318">
        <v>192.4847</v>
      </c>
      <c r="P864" s="318"/>
      <c r="Q864" s="318"/>
      <c r="R864" s="318"/>
      <c r="S864" s="317"/>
      <c r="T864" s="318"/>
      <c r="U864" s="318"/>
      <c r="V864" s="318"/>
    </row>
    <row r="865" s="304" customFormat="1" ht="22.8" customHeight="1" spans="1:22">
      <c r="A865" s="321" t="s">
        <v>932</v>
      </c>
      <c r="B865" s="321"/>
      <c r="C865" s="321"/>
      <c r="D865" s="311" t="s">
        <v>932</v>
      </c>
      <c r="E865" s="311" t="s">
        <v>385</v>
      </c>
      <c r="F865" s="313">
        <v>2240.5318</v>
      </c>
      <c r="G865" s="313">
        <v>2240.5318</v>
      </c>
      <c r="H865" s="313">
        <v>1277.5116</v>
      </c>
      <c r="I865" s="313">
        <v>126.5664</v>
      </c>
      <c r="J865" s="313">
        <v>381.195</v>
      </c>
      <c r="K865" s="313">
        <v>455.2588</v>
      </c>
      <c r="L865" s="313"/>
      <c r="M865" s="313"/>
      <c r="N865" s="313"/>
      <c r="O865" s="313"/>
      <c r="P865" s="313"/>
      <c r="Q865" s="313"/>
      <c r="R865" s="313"/>
      <c r="S865" s="313"/>
      <c r="T865" s="313"/>
      <c r="U865" s="313"/>
      <c r="V865" s="313"/>
    </row>
    <row r="866" s="304" customFormat="1" ht="22.8" customHeight="1" spans="1:22">
      <c r="A866" s="321" t="s">
        <v>932</v>
      </c>
      <c r="B866" s="321" t="s">
        <v>565</v>
      </c>
      <c r="C866" s="321"/>
      <c r="D866" s="311" t="s">
        <v>933</v>
      </c>
      <c r="E866" s="311" t="s">
        <v>386</v>
      </c>
      <c r="F866" s="313">
        <v>2240.5318</v>
      </c>
      <c r="G866" s="313">
        <v>2240.5318</v>
      </c>
      <c r="H866" s="313">
        <v>1277.5116</v>
      </c>
      <c r="I866" s="313">
        <v>126.5664</v>
      </c>
      <c r="J866" s="313">
        <v>381.195</v>
      </c>
      <c r="K866" s="313">
        <v>455.2588</v>
      </c>
      <c r="L866" s="313"/>
      <c r="M866" s="313"/>
      <c r="N866" s="313"/>
      <c r="O866" s="313"/>
      <c r="P866" s="313"/>
      <c r="Q866" s="313"/>
      <c r="R866" s="313"/>
      <c r="S866" s="313"/>
      <c r="T866" s="313"/>
      <c r="U866" s="313"/>
      <c r="V866" s="313"/>
    </row>
    <row r="867" s="304" customFormat="1" ht="22.8" customHeight="1" spans="1:22">
      <c r="A867" s="314" t="s">
        <v>932</v>
      </c>
      <c r="B867" s="314" t="s">
        <v>565</v>
      </c>
      <c r="C867" s="314" t="s">
        <v>565</v>
      </c>
      <c r="D867" s="315" t="s">
        <v>934</v>
      </c>
      <c r="E867" s="325" t="s">
        <v>567</v>
      </c>
      <c r="F867" s="317">
        <v>2240.5318</v>
      </c>
      <c r="G867" s="318">
        <v>2240.5318</v>
      </c>
      <c r="H867" s="318">
        <v>1277.5116</v>
      </c>
      <c r="I867" s="318">
        <v>126.5664</v>
      </c>
      <c r="J867" s="318">
        <v>381.195</v>
      </c>
      <c r="K867" s="318">
        <v>455.2588</v>
      </c>
      <c r="L867" s="317"/>
      <c r="M867" s="318"/>
      <c r="N867" s="318"/>
      <c r="O867" s="318"/>
      <c r="P867" s="318"/>
      <c r="Q867" s="318"/>
      <c r="R867" s="318"/>
      <c r="S867" s="317"/>
      <c r="T867" s="318"/>
      <c r="U867" s="318"/>
      <c r="V867" s="318"/>
    </row>
    <row r="868" s="304" customFormat="1" ht="22.8" customHeight="1" spans="1:22">
      <c r="A868" s="321" t="s">
        <v>582</v>
      </c>
      <c r="B868" s="321"/>
      <c r="C868" s="321"/>
      <c r="D868" s="311" t="s">
        <v>582</v>
      </c>
      <c r="E868" s="311" t="s">
        <v>454</v>
      </c>
      <c r="F868" s="313">
        <v>268.8638</v>
      </c>
      <c r="G868" s="313"/>
      <c r="H868" s="313"/>
      <c r="I868" s="313"/>
      <c r="J868" s="313"/>
      <c r="K868" s="313"/>
      <c r="L868" s="313"/>
      <c r="M868" s="313"/>
      <c r="N868" s="313"/>
      <c r="O868" s="313"/>
      <c r="P868" s="313"/>
      <c r="Q868" s="313"/>
      <c r="R868" s="313">
        <v>268.8638</v>
      </c>
      <c r="S868" s="313"/>
      <c r="T868" s="313"/>
      <c r="U868" s="313"/>
      <c r="V868" s="313"/>
    </row>
    <row r="869" s="304" customFormat="1" ht="22.8" customHeight="1" spans="1:22">
      <c r="A869" s="321" t="s">
        <v>582</v>
      </c>
      <c r="B869" s="321" t="s">
        <v>583</v>
      </c>
      <c r="C869" s="321"/>
      <c r="D869" s="311" t="s">
        <v>584</v>
      </c>
      <c r="E869" s="311" t="s">
        <v>460</v>
      </c>
      <c r="F869" s="313">
        <v>268.8638</v>
      </c>
      <c r="G869" s="313"/>
      <c r="H869" s="313"/>
      <c r="I869" s="313"/>
      <c r="J869" s="313"/>
      <c r="K869" s="313"/>
      <c r="L869" s="313"/>
      <c r="M869" s="313"/>
      <c r="N869" s="313"/>
      <c r="O869" s="313"/>
      <c r="P869" s="313"/>
      <c r="Q869" s="313"/>
      <c r="R869" s="313">
        <v>268.8638</v>
      </c>
      <c r="S869" s="313"/>
      <c r="T869" s="313"/>
      <c r="U869" s="313"/>
      <c r="V869" s="313"/>
    </row>
    <row r="870" s="304" customFormat="1" ht="22.8" customHeight="1" spans="1:22">
      <c r="A870" s="314" t="s">
        <v>582</v>
      </c>
      <c r="B870" s="314" t="s">
        <v>583</v>
      </c>
      <c r="C870" s="314" t="s">
        <v>565</v>
      </c>
      <c r="D870" s="315" t="s">
        <v>585</v>
      </c>
      <c r="E870" s="325" t="s">
        <v>586</v>
      </c>
      <c r="F870" s="317">
        <v>268.8638</v>
      </c>
      <c r="G870" s="318"/>
      <c r="H870" s="318"/>
      <c r="I870" s="318"/>
      <c r="J870" s="318"/>
      <c r="K870" s="318"/>
      <c r="L870" s="317"/>
      <c r="M870" s="318"/>
      <c r="N870" s="318"/>
      <c r="O870" s="318"/>
      <c r="P870" s="318"/>
      <c r="Q870" s="318"/>
      <c r="R870" s="318">
        <v>268.8638</v>
      </c>
      <c r="S870" s="317"/>
      <c r="T870" s="318"/>
      <c r="U870" s="318"/>
      <c r="V870" s="318"/>
    </row>
    <row r="871" s="304" customFormat="1" ht="22.8" customHeight="1" spans="1:22">
      <c r="A871" s="309"/>
      <c r="B871" s="309"/>
      <c r="C871" s="309"/>
      <c r="D871" s="311" t="s">
        <v>935</v>
      </c>
      <c r="E871" s="311" t="s">
        <v>936</v>
      </c>
      <c r="F871" s="310">
        <v>1708.347859</v>
      </c>
      <c r="G871" s="310">
        <v>1249.9228</v>
      </c>
      <c r="H871" s="310">
        <v>659.3652</v>
      </c>
      <c r="I871" s="310">
        <v>93.6288</v>
      </c>
      <c r="J871" s="310">
        <v>206.492</v>
      </c>
      <c r="K871" s="310">
        <v>290.4368</v>
      </c>
      <c r="L871" s="310">
        <v>308.434359</v>
      </c>
      <c r="M871" s="310">
        <v>188.3032</v>
      </c>
      <c r="N871" s="310"/>
      <c r="O871" s="310">
        <v>102.3898</v>
      </c>
      <c r="P871" s="310"/>
      <c r="Q871" s="310">
        <v>17.741359</v>
      </c>
      <c r="R871" s="310">
        <v>149.9907</v>
      </c>
      <c r="S871" s="310"/>
      <c r="T871" s="310"/>
      <c r="U871" s="310"/>
      <c r="V871" s="310"/>
    </row>
    <row r="872" s="304" customFormat="1" ht="22.8" customHeight="1" spans="1:22">
      <c r="A872" s="309"/>
      <c r="B872" s="309"/>
      <c r="C872" s="309"/>
      <c r="D872" s="312" t="s">
        <v>937</v>
      </c>
      <c r="E872" s="312" t="s">
        <v>938</v>
      </c>
      <c r="F872" s="310">
        <v>852.695255</v>
      </c>
      <c r="G872" s="310">
        <v>619.6472</v>
      </c>
      <c r="H872" s="310">
        <v>348.0348</v>
      </c>
      <c r="I872" s="310">
        <v>33.7008</v>
      </c>
      <c r="J872" s="310">
        <v>107.4884</v>
      </c>
      <c r="K872" s="310">
        <v>130.4232</v>
      </c>
      <c r="L872" s="310">
        <v>158.690355</v>
      </c>
      <c r="M872" s="310">
        <v>98.2316</v>
      </c>
      <c r="N872" s="310"/>
      <c r="O872" s="310">
        <v>53.4134</v>
      </c>
      <c r="P872" s="310"/>
      <c r="Q872" s="310">
        <v>7.045355</v>
      </c>
      <c r="R872" s="310">
        <v>74.3577</v>
      </c>
      <c r="S872" s="310"/>
      <c r="T872" s="310"/>
      <c r="U872" s="310"/>
      <c r="V872" s="310"/>
    </row>
    <row r="873" s="304" customFormat="1" ht="22.8" customHeight="1" spans="1:22">
      <c r="A873" s="321" t="s">
        <v>568</v>
      </c>
      <c r="B873" s="321"/>
      <c r="C873" s="321"/>
      <c r="D873" s="311" t="s">
        <v>568</v>
      </c>
      <c r="E873" s="311" t="s">
        <v>264</v>
      </c>
      <c r="F873" s="313">
        <v>105.276955</v>
      </c>
      <c r="G873" s="313"/>
      <c r="H873" s="313"/>
      <c r="I873" s="313"/>
      <c r="J873" s="313"/>
      <c r="K873" s="313"/>
      <c r="L873" s="313">
        <v>105.276955</v>
      </c>
      <c r="M873" s="313">
        <v>98.2316</v>
      </c>
      <c r="N873" s="313"/>
      <c r="O873" s="313"/>
      <c r="P873" s="313"/>
      <c r="Q873" s="313">
        <v>7.045355</v>
      </c>
      <c r="R873" s="313"/>
      <c r="S873" s="313"/>
      <c r="T873" s="313"/>
      <c r="U873" s="313"/>
      <c r="V873" s="313"/>
    </row>
    <row r="874" s="304" customFormat="1" ht="22.8" customHeight="1" spans="1:22">
      <c r="A874" s="321" t="s">
        <v>568</v>
      </c>
      <c r="B874" s="321" t="s">
        <v>569</v>
      </c>
      <c r="C874" s="321"/>
      <c r="D874" s="311" t="s">
        <v>570</v>
      </c>
      <c r="E874" s="311" t="s">
        <v>277</v>
      </c>
      <c r="F874" s="313">
        <v>98.2316</v>
      </c>
      <c r="G874" s="313"/>
      <c r="H874" s="313"/>
      <c r="I874" s="313"/>
      <c r="J874" s="313"/>
      <c r="K874" s="313"/>
      <c r="L874" s="313">
        <v>98.2316</v>
      </c>
      <c r="M874" s="313">
        <v>98.2316</v>
      </c>
      <c r="N874" s="313"/>
      <c r="O874" s="313"/>
      <c r="P874" s="313"/>
      <c r="Q874" s="313"/>
      <c r="R874" s="313"/>
      <c r="S874" s="313"/>
      <c r="T874" s="313"/>
      <c r="U874" s="313"/>
      <c r="V874" s="313"/>
    </row>
    <row r="875" s="304" customFormat="1" ht="22.8" customHeight="1" spans="1:22">
      <c r="A875" s="314" t="s">
        <v>568</v>
      </c>
      <c r="B875" s="314" t="s">
        <v>569</v>
      </c>
      <c r="C875" s="314" t="s">
        <v>569</v>
      </c>
      <c r="D875" s="315" t="s">
        <v>571</v>
      </c>
      <c r="E875" s="325" t="s">
        <v>572</v>
      </c>
      <c r="F875" s="317">
        <v>98.2316</v>
      </c>
      <c r="G875" s="318"/>
      <c r="H875" s="318"/>
      <c r="I875" s="318"/>
      <c r="J875" s="318"/>
      <c r="K875" s="318"/>
      <c r="L875" s="317">
        <v>98.2316</v>
      </c>
      <c r="M875" s="318">
        <v>98.2316</v>
      </c>
      <c r="N875" s="318"/>
      <c r="O875" s="318"/>
      <c r="P875" s="318"/>
      <c r="Q875" s="318"/>
      <c r="R875" s="318"/>
      <c r="S875" s="317"/>
      <c r="T875" s="318"/>
      <c r="U875" s="318"/>
      <c r="V875" s="318"/>
    </row>
    <row r="876" s="304" customFormat="1" ht="22.8" customHeight="1" spans="1:22">
      <c r="A876" s="321" t="s">
        <v>568</v>
      </c>
      <c r="B876" s="321" t="s">
        <v>573</v>
      </c>
      <c r="C876" s="321"/>
      <c r="D876" s="311" t="s">
        <v>574</v>
      </c>
      <c r="E876" s="311" t="s">
        <v>317</v>
      </c>
      <c r="F876" s="313">
        <v>7.045355</v>
      </c>
      <c r="G876" s="313"/>
      <c r="H876" s="313"/>
      <c r="I876" s="313"/>
      <c r="J876" s="313"/>
      <c r="K876" s="313"/>
      <c r="L876" s="313">
        <v>7.045355</v>
      </c>
      <c r="M876" s="313"/>
      <c r="N876" s="313"/>
      <c r="O876" s="313"/>
      <c r="P876" s="313"/>
      <c r="Q876" s="313">
        <v>7.045355</v>
      </c>
      <c r="R876" s="313"/>
      <c r="S876" s="313"/>
      <c r="T876" s="313"/>
      <c r="U876" s="313"/>
      <c r="V876" s="313"/>
    </row>
    <row r="877" s="304" customFormat="1" ht="22.8" customHeight="1" spans="1:22">
      <c r="A877" s="314" t="s">
        <v>568</v>
      </c>
      <c r="B877" s="314" t="s">
        <v>573</v>
      </c>
      <c r="C877" s="314" t="s">
        <v>573</v>
      </c>
      <c r="D877" s="315" t="s">
        <v>575</v>
      </c>
      <c r="E877" s="325" t="s">
        <v>576</v>
      </c>
      <c r="F877" s="317">
        <v>7.045355</v>
      </c>
      <c r="G877" s="318"/>
      <c r="H877" s="318"/>
      <c r="I877" s="318"/>
      <c r="J877" s="318"/>
      <c r="K877" s="318"/>
      <c r="L877" s="317">
        <v>7.045355</v>
      </c>
      <c r="M877" s="318"/>
      <c r="N877" s="318"/>
      <c r="O877" s="318"/>
      <c r="P877" s="318"/>
      <c r="Q877" s="318">
        <v>7.045355</v>
      </c>
      <c r="R877" s="318"/>
      <c r="S877" s="317"/>
      <c r="T877" s="318"/>
      <c r="U877" s="318"/>
      <c r="V877" s="318"/>
    </row>
    <row r="878" s="304" customFormat="1" ht="22.8" customHeight="1" spans="1:22">
      <c r="A878" s="321" t="s">
        <v>577</v>
      </c>
      <c r="B878" s="321"/>
      <c r="C878" s="321"/>
      <c r="D878" s="311" t="s">
        <v>577</v>
      </c>
      <c r="E878" s="311" t="s">
        <v>318</v>
      </c>
      <c r="F878" s="313">
        <v>53.4134</v>
      </c>
      <c r="G878" s="313"/>
      <c r="H878" s="313"/>
      <c r="I878" s="313"/>
      <c r="J878" s="313"/>
      <c r="K878" s="313"/>
      <c r="L878" s="313">
        <v>53.4134</v>
      </c>
      <c r="M878" s="313"/>
      <c r="N878" s="313"/>
      <c r="O878" s="313">
        <v>53.4134</v>
      </c>
      <c r="P878" s="313"/>
      <c r="Q878" s="313"/>
      <c r="R878" s="313"/>
      <c r="S878" s="313"/>
      <c r="T878" s="313"/>
      <c r="U878" s="313"/>
      <c r="V878" s="313"/>
    </row>
    <row r="879" s="304" customFormat="1" ht="22.8" customHeight="1" spans="1:22">
      <c r="A879" s="321" t="s">
        <v>577</v>
      </c>
      <c r="B879" s="321" t="s">
        <v>578</v>
      </c>
      <c r="C879" s="321"/>
      <c r="D879" s="311" t="s">
        <v>579</v>
      </c>
      <c r="E879" s="311" t="s">
        <v>344</v>
      </c>
      <c r="F879" s="313">
        <v>53.4134</v>
      </c>
      <c r="G879" s="313"/>
      <c r="H879" s="313"/>
      <c r="I879" s="313"/>
      <c r="J879" s="313"/>
      <c r="K879" s="313"/>
      <c r="L879" s="313">
        <v>53.4134</v>
      </c>
      <c r="M879" s="313"/>
      <c r="N879" s="313"/>
      <c r="O879" s="313">
        <v>53.4134</v>
      </c>
      <c r="P879" s="313"/>
      <c r="Q879" s="313"/>
      <c r="R879" s="313"/>
      <c r="S879" s="313"/>
      <c r="T879" s="313"/>
      <c r="U879" s="313"/>
      <c r="V879" s="313"/>
    </row>
    <row r="880" s="304" customFormat="1" ht="22.8" customHeight="1" spans="1:22">
      <c r="A880" s="314" t="s">
        <v>577</v>
      </c>
      <c r="B880" s="314" t="s">
        <v>578</v>
      </c>
      <c r="C880" s="314" t="s">
        <v>565</v>
      </c>
      <c r="D880" s="315" t="s">
        <v>580</v>
      </c>
      <c r="E880" s="325" t="s">
        <v>581</v>
      </c>
      <c r="F880" s="317">
        <v>53.4134</v>
      </c>
      <c r="G880" s="318"/>
      <c r="H880" s="318"/>
      <c r="I880" s="318"/>
      <c r="J880" s="318"/>
      <c r="K880" s="318"/>
      <c r="L880" s="317">
        <v>53.4134</v>
      </c>
      <c r="M880" s="318"/>
      <c r="N880" s="318"/>
      <c r="O880" s="318">
        <v>53.4134</v>
      </c>
      <c r="P880" s="318"/>
      <c r="Q880" s="318"/>
      <c r="R880" s="318"/>
      <c r="S880" s="317"/>
      <c r="T880" s="318"/>
      <c r="U880" s="318"/>
      <c r="V880" s="318"/>
    </row>
    <row r="881" s="304" customFormat="1" ht="22.8" customHeight="1" spans="1:22">
      <c r="A881" s="321" t="s">
        <v>932</v>
      </c>
      <c r="B881" s="321"/>
      <c r="C881" s="321"/>
      <c r="D881" s="311" t="s">
        <v>932</v>
      </c>
      <c r="E881" s="311" t="s">
        <v>385</v>
      </c>
      <c r="F881" s="313">
        <v>619.6472</v>
      </c>
      <c r="G881" s="313">
        <v>619.6472</v>
      </c>
      <c r="H881" s="313">
        <v>348.0348</v>
      </c>
      <c r="I881" s="313">
        <v>33.7008</v>
      </c>
      <c r="J881" s="313">
        <v>107.4884</v>
      </c>
      <c r="K881" s="313">
        <v>130.4232</v>
      </c>
      <c r="L881" s="313"/>
      <c r="M881" s="313"/>
      <c r="N881" s="313"/>
      <c r="O881" s="313"/>
      <c r="P881" s="313"/>
      <c r="Q881" s="313"/>
      <c r="R881" s="313"/>
      <c r="S881" s="313"/>
      <c r="T881" s="313"/>
      <c r="U881" s="313"/>
      <c r="V881" s="313"/>
    </row>
    <row r="882" s="304" customFormat="1" ht="22.8" customHeight="1" spans="1:22">
      <c r="A882" s="321" t="s">
        <v>932</v>
      </c>
      <c r="B882" s="321" t="s">
        <v>622</v>
      </c>
      <c r="C882" s="321"/>
      <c r="D882" s="311" t="s">
        <v>939</v>
      </c>
      <c r="E882" s="311" t="s">
        <v>410</v>
      </c>
      <c r="F882" s="313">
        <v>619.6472</v>
      </c>
      <c r="G882" s="313">
        <v>619.6472</v>
      </c>
      <c r="H882" s="313">
        <v>348.0348</v>
      </c>
      <c r="I882" s="313">
        <v>33.7008</v>
      </c>
      <c r="J882" s="313">
        <v>107.4884</v>
      </c>
      <c r="K882" s="313">
        <v>130.4232</v>
      </c>
      <c r="L882" s="313"/>
      <c r="M882" s="313"/>
      <c r="N882" s="313"/>
      <c r="O882" s="313"/>
      <c r="P882" s="313"/>
      <c r="Q882" s="313"/>
      <c r="R882" s="313"/>
      <c r="S882" s="313"/>
      <c r="T882" s="313"/>
      <c r="U882" s="313"/>
      <c r="V882" s="313"/>
    </row>
    <row r="883" s="304" customFormat="1" ht="22.8" customHeight="1" spans="1:22">
      <c r="A883" s="314" t="s">
        <v>932</v>
      </c>
      <c r="B883" s="314" t="s">
        <v>622</v>
      </c>
      <c r="C883" s="314" t="s">
        <v>565</v>
      </c>
      <c r="D883" s="315" t="s">
        <v>940</v>
      </c>
      <c r="E883" s="325" t="s">
        <v>567</v>
      </c>
      <c r="F883" s="317">
        <v>619.6472</v>
      </c>
      <c r="G883" s="318">
        <v>619.6472</v>
      </c>
      <c r="H883" s="318">
        <v>348.0348</v>
      </c>
      <c r="I883" s="318">
        <v>33.7008</v>
      </c>
      <c r="J883" s="318">
        <v>107.4884</v>
      </c>
      <c r="K883" s="318">
        <v>130.4232</v>
      </c>
      <c r="L883" s="317"/>
      <c r="M883" s="318"/>
      <c r="N883" s="318"/>
      <c r="O883" s="318"/>
      <c r="P883" s="318"/>
      <c r="Q883" s="318"/>
      <c r="R883" s="318"/>
      <c r="S883" s="317"/>
      <c r="T883" s="318"/>
      <c r="U883" s="318"/>
      <c r="V883" s="318"/>
    </row>
    <row r="884" s="304" customFormat="1" ht="22.8" customHeight="1" spans="1:22">
      <c r="A884" s="321" t="s">
        <v>582</v>
      </c>
      <c r="B884" s="321"/>
      <c r="C884" s="321"/>
      <c r="D884" s="311" t="s">
        <v>582</v>
      </c>
      <c r="E884" s="311" t="s">
        <v>454</v>
      </c>
      <c r="F884" s="313">
        <v>74.3577</v>
      </c>
      <c r="G884" s="313"/>
      <c r="H884" s="313"/>
      <c r="I884" s="313"/>
      <c r="J884" s="313"/>
      <c r="K884" s="313"/>
      <c r="L884" s="313"/>
      <c r="M884" s="313"/>
      <c r="N884" s="313"/>
      <c r="O884" s="313"/>
      <c r="P884" s="313"/>
      <c r="Q884" s="313"/>
      <c r="R884" s="313">
        <v>74.3577</v>
      </c>
      <c r="S884" s="313"/>
      <c r="T884" s="313"/>
      <c r="U884" s="313"/>
      <c r="V884" s="313"/>
    </row>
    <row r="885" s="304" customFormat="1" ht="22.8" customHeight="1" spans="1:22">
      <c r="A885" s="321" t="s">
        <v>582</v>
      </c>
      <c r="B885" s="321" t="s">
        <v>583</v>
      </c>
      <c r="C885" s="321"/>
      <c r="D885" s="311" t="s">
        <v>584</v>
      </c>
      <c r="E885" s="311" t="s">
        <v>460</v>
      </c>
      <c r="F885" s="313">
        <v>74.3577</v>
      </c>
      <c r="G885" s="313"/>
      <c r="H885" s="313"/>
      <c r="I885" s="313"/>
      <c r="J885" s="313"/>
      <c r="K885" s="313"/>
      <c r="L885" s="313"/>
      <c r="M885" s="313"/>
      <c r="N885" s="313"/>
      <c r="O885" s="313"/>
      <c r="P885" s="313"/>
      <c r="Q885" s="313"/>
      <c r="R885" s="313">
        <v>74.3577</v>
      </c>
      <c r="S885" s="313"/>
      <c r="T885" s="313"/>
      <c r="U885" s="313"/>
      <c r="V885" s="313"/>
    </row>
    <row r="886" s="304" customFormat="1" ht="22.8" customHeight="1" spans="1:22">
      <c r="A886" s="314" t="s">
        <v>582</v>
      </c>
      <c r="B886" s="314" t="s">
        <v>583</v>
      </c>
      <c r="C886" s="314" t="s">
        <v>565</v>
      </c>
      <c r="D886" s="315" t="s">
        <v>585</v>
      </c>
      <c r="E886" s="325" t="s">
        <v>586</v>
      </c>
      <c r="F886" s="317">
        <v>74.3577</v>
      </c>
      <c r="G886" s="318"/>
      <c r="H886" s="318"/>
      <c r="I886" s="318"/>
      <c r="J886" s="318"/>
      <c r="K886" s="318"/>
      <c r="L886" s="317"/>
      <c r="M886" s="318"/>
      <c r="N886" s="318"/>
      <c r="O886" s="318"/>
      <c r="P886" s="318"/>
      <c r="Q886" s="318"/>
      <c r="R886" s="318">
        <v>74.3577</v>
      </c>
      <c r="S886" s="317"/>
      <c r="T886" s="318"/>
      <c r="U886" s="318"/>
      <c r="V886" s="318"/>
    </row>
    <row r="887" s="304" customFormat="1" ht="22.8" customHeight="1" spans="1:22">
      <c r="A887" s="309"/>
      <c r="B887" s="309"/>
      <c r="C887" s="309"/>
      <c r="D887" s="312" t="s">
        <v>941</v>
      </c>
      <c r="E887" s="312" t="s">
        <v>942</v>
      </c>
      <c r="F887" s="310">
        <v>178.742533</v>
      </c>
      <c r="G887" s="310">
        <v>129.4312</v>
      </c>
      <c r="H887" s="310">
        <v>71.2368</v>
      </c>
      <c r="I887" s="310">
        <v>0.84</v>
      </c>
      <c r="J887" s="310">
        <v>22.0596</v>
      </c>
      <c r="K887" s="310">
        <v>35.2948</v>
      </c>
      <c r="L887" s="310">
        <v>33.779633</v>
      </c>
      <c r="M887" s="310">
        <v>20.3186</v>
      </c>
      <c r="N887" s="310"/>
      <c r="O887" s="310">
        <v>11.0482</v>
      </c>
      <c r="P887" s="310"/>
      <c r="Q887" s="310">
        <v>2.412833</v>
      </c>
      <c r="R887" s="310">
        <v>15.5317</v>
      </c>
      <c r="S887" s="310"/>
      <c r="T887" s="310"/>
      <c r="U887" s="310"/>
      <c r="V887" s="310"/>
    </row>
    <row r="888" s="304" customFormat="1" ht="22.8" customHeight="1" spans="1:22">
      <c r="A888" s="321" t="s">
        <v>568</v>
      </c>
      <c r="B888" s="321"/>
      <c r="C888" s="321"/>
      <c r="D888" s="311" t="s">
        <v>568</v>
      </c>
      <c r="E888" s="311" t="s">
        <v>264</v>
      </c>
      <c r="F888" s="313">
        <v>20.3186</v>
      </c>
      <c r="G888" s="313"/>
      <c r="H888" s="313"/>
      <c r="I888" s="313"/>
      <c r="J888" s="313"/>
      <c r="K888" s="313"/>
      <c r="L888" s="313">
        <v>20.3186</v>
      </c>
      <c r="M888" s="313">
        <v>20.3186</v>
      </c>
      <c r="N888" s="313"/>
      <c r="O888" s="313"/>
      <c r="P888" s="313"/>
      <c r="Q888" s="313"/>
      <c r="R888" s="313"/>
      <c r="S888" s="313"/>
      <c r="T888" s="313"/>
      <c r="U888" s="313"/>
      <c r="V888" s="313"/>
    </row>
    <row r="889" s="304" customFormat="1" ht="22.8" customHeight="1" spans="1:22">
      <c r="A889" s="321" t="s">
        <v>568</v>
      </c>
      <c r="B889" s="321" t="s">
        <v>569</v>
      </c>
      <c r="C889" s="321"/>
      <c r="D889" s="311" t="s">
        <v>570</v>
      </c>
      <c r="E889" s="311" t="s">
        <v>277</v>
      </c>
      <c r="F889" s="313">
        <v>20.3186</v>
      </c>
      <c r="G889" s="313"/>
      <c r="H889" s="313"/>
      <c r="I889" s="313"/>
      <c r="J889" s="313"/>
      <c r="K889" s="313"/>
      <c r="L889" s="313">
        <v>20.3186</v>
      </c>
      <c r="M889" s="313">
        <v>20.3186</v>
      </c>
      <c r="N889" s="313"/>
      <c r="O889" s="313"/>
      <c r="P889" s="313"/>
      <c r="Q889" s="313"/>
      <c r="R889" s="313"/>
      <c r="S889" s="313"/>
      <c r="T889" s="313"/>
      <c r="U889" s="313"/>
      <c r="V889" s="313"/>
    </row>
    <row r="890" s="304" customFormat="1" ht="22.8" customHeight="1" spans="1:22">
      <c r="A890" s="314" t="s">
        <v>568</v>
      </c>
      <c r="B890" s="314" t="s">
        <v>569</v>
      </c>
      <c r="C890" s="314" t="s">
        <v>569</v>
      </c>
      <c r="D890" s="315" t="s">
        <v>571</v>
      </c>
      <c r="E890" s="325" t="s">
        <v>572</v>
      </c>
      <c r="F890" s="317">
        <v>20.3186</v>
      </c>
      <c r="G890" s="318"/>
      <c r="H890" s="318"/>
      <c r="I890" s="318"/>
      <c r="J890" s="318"/>
      <c r="K890" s="318"/>
      <c r="L890" s="317">
        <v>20.3186</v>
      </c>
      <c r="M890" s="318">
        <v>20.3186</v>
      </c>
      <c r="N890" s="318"/>
      <c r="O890" s="318"/>
      <c r="P890" s="318"/>
      <c r="Q890" s="318"/>
      <c r="R890" s="318"/>
      <c r="S890" s="317"/>
      <c r="T890" s="318"/>
      <c r="U890" s="318"/>
      <c r="V890" s="318"/>
    </row>
    <row r="891" s="304" customFormat="1" ht="22.8" customHeight="1" spans="1:22">
      <c r="A891" s="321" t="s">
        <v>577</v>
      </c>
      <c r="B891" s="321"/>
      <c r="C891" s="321"/>
      <c r="D891" s="311" t="s">
        <v>577</v>
      </c>
      <c r="E891" s="311" t="s">
        <v>318</v>
      </c>
      <c r="F891" s="313">
        <v>11.0482</v>
      </c>
      <c r="G891" s="313"/>
      <c r="H891" s="313"/>
      <c r="I891" s="313"/>
      <c r="J891" s="313"/>
      <c r="K891" s="313"/>
      <c r="L891" s="313">
        <v>11.0482</v>
      </c>
      <c r="M891" s="313"/>
      <c r="N891" s="313"/>
      <c r="O891" s="313">
        <v>11.0482</v>
      </c>
      <c r="P891" s="313"/>
      <c r="Q891" s="313"/>
      <c r="R891" s="313"/>
      <c r="S891" s="313"/>
      <c r="T891" s="313"/>
      <c r="U891" s="313"/>
      <c r="V891" s="313"/>
    </row>
    <row r="892" s="304" customFormat="1" ht="22.8" customHeight="1" spans="1:22">
      <c r="A892" s="321" t="s">
        <v>577</v>
      </c>
      <c r="B892" s="321" t="s">
        <v>578</v>
      </c>
      <c r="C892" s="321"/>
      <c r="D892" s="311" t="s">
        <v>579</v>
      </c>
      <c r="E892" s="311" t="s">
        <v>344</v>
      </c>
      <c r="F892" s="313">
        <v>11.0482</v>
      </c>
      <c r="G892" s="313"/>
      <c r="H892" s="313"/>
      <c r="I892" s="313"/>
      <c r="J892" s="313"/>
      <c r="K892" s="313"/>
      <c r="L892" s="313">
        <v>11.0482</v>
      </c>
      <c r="M892" s="313"/>
      <c r="N892" s="313"/>
      <c r="O892" s="313">
        <v>11.0482</v>
      </c>
      <c r="P892" s="313"/>
      <c r="Q892" s="313"/>
      <c r="R892" s="313"/>
      <c r="S892" s="313"/>
      <c r="T892" s="313"/>
      <c r="U892" s="313"/>
      <c r="V892" s="313"/>
    </row>
    <row r="893" s="304" customFormat="1" ht="22.8" customHeight="1" spans="1:22">
      <c r="A893" s="314" t="s">
        <v>577</v>
      </c>
      <c r="B893" s="314" t="s">
        <v>578</v>
      </c>
      <c r="C893" s="314" t="s">
        <v>583</v>
      </c>
      <c r="D893" s="315" t="s">
        <v>677</v>
      </c>
      <c r="E893" s="325" t="s">
        <v>678</v>
      </c>
      <c r="F893" s="317">
        <v>11.0482</v>
      </c>
      <c r="G893" s="318"/>
      <c r="H893" s="318"/>
      <c r="I893" s="318"/>
      <c r="J893" s="318"/>
      <c r="K893" s="318"/>
      <c r="L893" s="317">
        <v>11.0482</v>
      </c>
      <c r="M893" s="318"/>
      <c r="N893" s="318"/>
      <c r="O893" s="318">
        <v>11.0482</v>
      </c>
      <c r="P893" s="318"/>
      <c r="Q893" s="318"/>
      <c r="R893" s="318"/>
      <c r="S893" s="317"/>
      <c r="T893" s="318"/>
      <c r="U893" s="318"/>
      <c r="V893" s="318"/>
    </row>
    <row r="894" s="304" customFormat="1" ht="22.8" customHeight="1" spans="1:22">
      <c r="A894" s="321" t="s">
        <v>932</v>
      </c>
      <c r="B894" s="321"/>
      <c r="C894" s="321"/>
      <c r="D894" s="311" t="s">
        <v>932</v>
      </c>
      <c r="E894" s="311" t="s">
        <v>385</v>
      </c>
      <c r="F894" s="313">
        <v>131.844033</v>
      </c>
      <c r="G894" s="313">
        <v>129.4312</v>
      </c>
      <c r="H894" s="313">
        <v>71.2368</v>
      </c>
      <c r="I894" s="313">
        <v>0.84</v>
      </c>
      <c r="J894" s="313">
        <v>22.0596</v>
      </c>
      <c r="K894" s="313">
        <v>35.2948</v>
      </c>
      <c r="L894" s="313">
        <v>2.412833</v>
      </c>
      <c r="M894" s="313"/>
      <c r="N894" s="313"/>
      <c r="O894" s="313"/>
      <c r="P894" s="313"/>
      <c r="Q894" s="313">
        <v>2.412833</v>
      </c>
      <c r="R894" s="313"/>
      <c r="S894" s="313"/>
      <c r="T894" s="313"/>
      <c r="U894" s="313"/>
      <c r="V894" s="313"/>
    </row>
    <row r="895" s="304" customFormat="1" ht="22.8" customHeight="1" spans="1:22">
      <c r="A895" s="321" t="s">
        <v>932</v>
      </c>
      <c r="B895" s="321" t="s">
        <v>622</v>
      </c>
      <c r="C895" s="321"/>
      <c r="D895" s="311" t="s">
        <v>939</v>
      </c>
      <c r="E895" s="311" t="s">
        <v>410</v>
      </c>
      <c r="F895" s="313">
        <v>131.844033</v>
      </c>
      <c r="G895" s="313">
        <v>129.4312</v>
      </c>
      <c r="H895" s="313">
        <v>71.2368</v>
      </c>
      <c r="I895" s="313">
        <v>0.84</v>
      </c>
      <c r="J895" s="313">
        <v>22.0596</v>
      </c>
      <c r="K895" s="313">
        <v>35.2948</v>
      </c>
      <c r="L895" s="313">
        <v>2.412833</v>
      </c>
      <c r="M895" s="313"/>
      <c r="N895" s="313"/>
      <c r="O895" s="313"/>
      <c r="P895" s="313"/>
      <c r="Q895" s="313">
        <v>2.412833</v>
      </c>
      <c r="R895" s="313"/>
      <c r="S895" s="313"/>
      <c r="T895" s="313"/>
      <c r="U895" s="313"/>
      <c r="V895" s="313"/>
    </row>
    <row r="896" s="304" customFormat="1" ht="22.8" customHeight="1" spans="1:22">
      <c r="A896" s="314" t="s">
        <v>932</v>
      </c>
      <c r="B896" s="314" t="s">
        <v>622</v>
      </c>
      <c r="C896" s="314" t="s">
        <v>565</v>
      </c>
      <c r="D896" s="315" t="s">
        <v>940</v>
      </c>
      <c r="E896" s="325" t="s">
        <v>567</v>
      </c>
      <c r="F896" s="317">
        <v>131.844033</v>
      </c>
      <c r="G896" s="318">
        <v>129.4312</v>
      </c>
      <c r="H896" s="318">
        <v>71.2368</v>
      </c>
      <c r="I896" s="318">
        <v>0.84</v>
      </c>
      <c r="J896" s="318">
        <v>22.0596</v>
      </c>
      <c r="K896" s="318">
        <v>35.2948</v>
      </c>
      <c r="L896" s="317">
        <v>2.412833</v>
      </c>
      <c r="M896" s="318"/>
      <c r="N896" s="318"/>
      <c r="O896" s="318"/>
      <c r="P896" s="318"/>
      <c r="Q896" s="318">
        <v>2.412833</v>
      </c>
      <c r="R896" s="318"/>
      <c r="S896" s="317"/>
      <c r="T896" s="318"/>
      <c r="U896" s="318"/>
      <c r="V896" s="318"/>
    </row>
    <row r="897" s="304" customFormat="1" ht="22.8" customHeight="1" spans="1:22">
      <c r="A897" s="321" t="s">
        <v>582</v>
      </c>
      <c r="B897" s="321"/>
      <c r="C897" s="321"/>
      <c r="D897" s="311" t="s">
        <v>582</v>
      </c>
      <c r="E897" s="311" t="s">
        <v>454</v>
      </c>
      <c r="F897" s="313">
        <v>15.5317</v>
      </c>
      <c r="G897" s="313"/>
      <c r="H897" s="313"/>
      <c r="I897" s="313"/>
      <c r="J897" s="313"/>
      <c r="K897" s="313"/>
      <c r="L897" s="313"/>
      <c r="M897" s="313"/>
      <c r="N897" s="313"/>
      <c r="O897" s="313"/>
      <c r="P897" s="313"/>
      <c r="Q897" s="313"/>
      <c r="R897" s="313">
        <v>15.5317</v>
      </c>
      <c r="S897" s="313"/>
      <c r="T897" s="313"/>
      <c r="U897" s="313"/>
      <c r="V897" s="313"/>
    </row>
    <row r="898" s="304" customFormat="1" ht="22.8" customHeight="1" spans="1:22">
      <c r="A898" s="321" t="s">
        <v>582</v>
      </c>
      <c r="B898" s="321" t="s">
        <v>583</v>
      </c>
      <c r="C898" s="321"/>
      <c r="D898" s="311" t="s">
        <v>584</v>
      </c>
      <c r="E898" s="311" t="s">
        <v>460</v>
      </c>
      <c r="F898" s="313">
        <v>15.5317</v>
      </c>
      <c r="G898" s="313"/>
      <c r="H898" s="313"/>
      <c r="I898" s="313"/>
      <c r="J898" s="313"/>
      <c r="K898" s="313"/>
      <c r="L898" s="313"/>
      <c r="M898" s="313"/>
      <c r="N898" s="313"/>
      <c r="O898" s="313"/>
      <c r="P898" s="313"/>
      <c r="Q898" s="313"/>
      <c r="R898" s="313">
        <v>15.5317</v>
      </c>
      <c r="S898" s="313"/>
      <c r="T898" s="313"/>
      <c r="U898" s="313"/>
      <c r="V898" s="313"/>
    </row>
    <row r="899" s="304" customFormat="1" ht="22.8" customHeight="1" spans="1:22">
      <c r="A899" s="314" t="s">
        <v>582</v>
      </c>
      <c r="B899" s="314" t="s">
        <v>583</v>
      </c>
      <c r="C899" s="314" t="s">
        <v>565</v>
      </c>
      <c r="D899" s="315" t="s">
        <v>585</v>
      </c>
      <c r="E899" s="325" t="s">
        <v>586</v>
      </c>
      <c r="F899" s="317">
        <v>15.5317</v>
      </c>
      <c r="G899" s="318"/>
      <c r="H899" s="318"/>
      <c r="I899" s="318"/>
      <c r="J899" s="318"/>
      <c r="K899" s="318"/>
      <c r="L899" s="317"/>
      <c r="M899" s="318"/>
      <c r="N899" s="318"/>
      <c r="O899" s="318"/>
      <c r="P899" s="318"/>
      <c r="Q899" s="318"/>
      <c r="R899" s="318">
        <v>15.5317</v>
      </c>
      <c r="S899" s="317"/>
      <c r="T899" s="318"/>
      <c r="U899" s="318"/>
      <c r="V899" s="318"/>
    </row>
    <row r="900" s="304" customFormat="1" ht="22.8" customHeight="1" spans="1:22">
      <c r="A900" s="309"/>
      <c r="B900" s="309"/>
      <c r="C900" s="309"/>
      <c r="D900" s="312" t="s">
        <v>943</v>
      </c>
      <c r="E900" s="312" t="s">
        <v>944</v>
      </c>
      <c r="F900" s="310">
        <v>109.699548</v>
      </c>
      <c r="G900" s="310">
        <v>81.1404</v>
      </c>
      <c r="H900" s="310">
        <v>39.6708</v>
      </c>
      <c r="I900" s="310">
        <v>9.48</v>
      </c>
      <c r="J900" s="310">
        <v>12.2352</v>
      </c>
      <c r="K900" s="310">
        <v>19.7544</v>
      </c>
      <c r="L900" s="310">
        <v>18.822348</v>
      </c>
      <c r="M900" s="310">
        <v>11.3217</v>
      </c>
      <c r="N900" s="310"/>
      <c r="O900" s="310">
        <v>6.1562</v>
      </c>
      <c r="P900" s="310"/>
      <c r="Q900" s="310">
        <v>1.344448</v>
      </c>
      <c r="R900" s="310">
        <v>9.7368</v>
      </c>
      <c r="S900" s="310"/>
      <c r="T900" s="310"/>
      <c r="U900" s="310"/>
      <c r="V900" s="310"/>
    </row>
    <row r="901" s="304" customFormat="1" ht="22.8" customHeight="1" spans="1:22">
      <c r="A901" s="321" t="s">
        <v>568</v>
      </c>
      <c r="B901" s="321"/>
      <c r="C901" s="321"/>
      <c r="D901" s="311" t="s">
        <v>568</v>
      </c>
      <c r="E901" s="311" t="s">
        <v>264</v>
      </c>
      <c r="F901" s="313">
        <v>12.666148</v>
      </c>
      <c r="G901" s="313"/>
      <c r="H901" s="313"/>
      <c r="I901" s="313"/>
      <c r="J901" s="313"/>
      <c r="K901" s="313"/>
      <c r="L901" s="313">
        <v>12.666148</v>
      </c>
      <c r="M901" s="313">
        <v>11.3217</v>
      </c>
      <c r="N901" s="313"/>
      <c r="O901" s="313"/>
      <c r="P901" s="313"/>
      <c r="Q901" s="313">
        <v>1.344448</v>
      </c>
      <c r="R901" s="313"/>
      <c r="S901" s="313"/>
      <c r="T901" s="313"/>
      <c r="U901" s="313"/>
      <c r="V901" s="313"/>
    </row>
    <row r="902" s="304" customFormat="1" ht="22.8" customHeight="1" spans="1:22">
      <c r="A902" s="321" t="s">
        <v>568</v>
      </c>
      <c r="B902" s="321" t="s">
        <v>569</v>
      </c>
      <c r="C902" s="321"/>
      <c r="D902" s="311" t="s">
        <v>570</v>
      </c>
      <c r="E902" s="311" t="s">
        <v>277</v>
      </c>
      <c r="F902" s="313">
        <v>11.3217</v>
      </c>
      <c r="G902" s="313"/>
      <c r="H902" s="313"/>
      <c r="I902" s="313"/>
      <c r="J902" s="313"/>
      <c r="K902" s="313"/>
      <c r="L902" s="313">
        <v>11.3217</v>
      </c>
      <c r="M902" s="313">
        <v>11.3217</v>
      </c>
      <c r="N902" s="313"/>
      <c r="O902" s="313"/>
      <c r="P902" s="313"/>
      <c r="Q902" s="313"/>
      <c r="R902" s="313"/>
      <c r="S902" s="313"/>
      <c r="T902" s="313"/>
      <c r="U902" s="313"/>
      <c r="V902" s="313"/>
    </row>
    <row r="903" s="304" customFormat="1" ht="22.8" customHeight="1" spans="1:22">
      <c r="A903" s="314" t="s">
        <v>568</v>
      </c>
      <c r="B903" s="314" t="s">
        <v>569</v>
      </c>
      <c r="C903" s="314" t="s">
        <v>569</v>
      </c>
      <c r="D903" s="315" t="s">
        <v>571</v>
      </c>
      <c r="E903" s="325" t="s">
        <v>572</v>
      </c>
      <c r="F903" s="317">
        <v>11.3217</v>
      </c>
      <c r="G903" s="318"/>
      <c r="H903" s="318"/>
      <c r="I903" s="318"/>
      <c r="J903" s="318"/>
      <c r="K903" s="318"/>
      <c r="L903" s="317">
        <v>11.3217</v>
      </c>
      <c r="M903" s="318">
        <v>11.3217</v>
      </c>
      <c r="N903" s="318"/>
      <c r="O903" s="318"/>
      <c r="P903" s="318"/>
      <c r="Q903" s="318"/>
      <c r="R903" s="318"/>
      <c r="S903" s="317"/>
      <c r="T903" s="318"/>
      <c r="U903" s="318"/>
      <c r="V903" s="318"/>
    </row>
    <row r="904" s="304" customFormat="1" ht="22.8" customHeight="1" spans="1:22">
      <c r="A904" s="321" t="s">
        <v>568</v>
      </c>
      <c r="B904" s="321" t="s">
        <v>573</v>
      </c>
      <c r="C904" s="321"/>
      <c r="D904" s="311" t="s">
        <v>574</v>
      </c>
      <c r="E904" s="311" t="s">
        <v>317</v>
      </c>
      <c r="F904" s="313">
        <v>1.344448</v>
      </c>
      <c r="G904" s="313"/>
      <c r="H904" s="313"/>
      <c r="I904" s="313"/>
      <c r="J904" s="313"/>
      <c r="K904" s="313"/>
      <c r="L904" s="313">
        <v>1.344448</v>
      </c>
      <c r="M904" s="313"/>
      <c r="N904" s="313"/>
      <c r="O904" s="313"/>
      <c r="P904" s="313"/>
      <c r="Q904" s="313">
        <v>1.344448</v>
      </c>
      <c r="R904" s="313"/>
      <c r="S904" s="313"/>
      <c r="T904" s="313"/>
      <c r="U904" s="313"/>
      <c r="V904" s="313"/>
    </row>
    <row r="905" s="304" customFormat="1" ht="22.8" customHeight="1" spans="1:22">
      <c r="A905" s="314" t="s">
        <v>568</v>
      </c>
      <c r="B905" s="314" t="s">
        <v>573</v>
      </c>
      <c r="C905" s="314" t="s">
        <v>573</v>
      </c>
      <c r="D905" s="315" t="s">
        <v>575</v>
      </c>
      <c r="E905" s="325" t="s">
        <v>576</v>
      </c>
      <c r="F905" s="317">
        <v>1.344448</v>
      </c>
      <c r="G905" s="318"/>
      <c r="H905" s="318"/>
      <c r="I905" s="318"/>
      <c r="J905" s="318"/>
      <c r="K905" s="318"/>
      <c r="L905" s="317">
        <v>1.344448</v>
      </c>
      <c r="M905" s="318"/>
      <c r="N905" s="318"/>
      <c r="O905" s="318"/>
      <c r="P905" s="318"/>
      <c r="Q905" s="318">
        <v>1.344448</v>
      </c>
      <c r="R905" s="318"/>
      <c r="S905" s="317"/>
      <c r="T905" s="318"/>
      <c r="U905" s="318"/>
      <c r="V905" s="318"/>
    </row>
    <row r="906" s="304" customFormat="1" ht="22.8" customHeight="1" spans="1:22">
      <c r="A906" s="321" t="s">
        <v>577</v>
      </c>
      <c r="B906" s="321"/>
      <c r="C906" s="321"/>
      <c r="D906" s="311" t="s">
        <v>577</v>
      </c>
      <c r="E906" s="311" t="s">
        <v>318</v>
      </c>
      <c r="F906" s="313">
        <v>6.1562</v>
      </c>
      <c r="G906" s="313"/>
      <c r="H906" s="313"/>
      <c r="I906" s="313"/>
      <c r="J906" s="313"/>
      <c r="K906" s="313"/>
      <c r="L906" s="313">
        <v>6.1562</v>
      </c>
      <c r="M906" s="313"/>
      <c r="N906" s="313"/>
      <c r="O906" s="313">
        <v>6.1562</v>
      </c>
      <c r="P906" s="313"/>
      <c r="Q906" s="313"/>
      <c r="R906" s="313"/>
      <c r="S906" s="313"/>
      <c r="T906" s="313"/>
      <c r="U906" s="313"/>
      <c r="V906" s="313"/>
    </row>
    <row r="907" s="304" customFormat="1" ht="22.8" customHeight="1" spans="1:22">
      <c r="A907" s="321" t="s">
        <v>577</v>
      </c>
      <c r="B907" s="321" t="s">
        <v>578</v>
      </c>
      <c r="C907" s="321"/>
      <c r="D907" s="311" t="s">
        <v>579</v>
      </c>
      <c r="E907" s="311" t="s">
        <v>344</v>
      </c>
      <c r="F907" s="313">
        <v>6.1562</v>
      </c>
      <c r="G907" s="313"/>
      <c r="H907" s="313"/>
      <c r="I907" s="313"/>
      <c r="J907" s="313"/>
      <c r="K907" s="313"/>
      <c r="L907" s="313">
        <v>6.1562</v>
      </c>
      <c r="M907" s="313"/>
      <c r="N907" s="313"/>
      <c r="O907" s="313">
        <v>6.1562</v>
      </c>
      <c r="P907" s="313"/>
      <c r="Q907" s="313"/>
      <c r="R907" s="313"/>
      <c r="S907" s="313"/>
      <c r="T907" s="313"/>
      <c r="U907" s="313"/>
      <c r="V907" s="313"/>
    </row>
    <row r="908" s="304" customFormat="1" ht="22.8" customHeight="1" spans="1:22">
      <c r="A908" s="314" t="s">
        <v>577</v>
      </c>
      <c r="B908" s="314" t="s">
        <v>578</v>
      </c>
      <c r="C908" s="314" t="s">
        <v>583</v>
      </c>
      <c r="D908" s="315" t="s">
        <v>677</v>
      </c>
      <c r="E908" s="325" t="s">
        <v>678</v>
      </c>
      <c r="F908" s="317">
        <v>6.1562</v>
      </c>
      <c r="G908" s="318"/>
      <c r="H908" s="318"/>
      <c r="I908" s="318"/>
      <c r="J908" s="318"/>
      <c r="K908" s="318"/>
      <c r="L908" s="317">
        <v>6.1562</v>
      </c>
      <c r="M908" s="318"/>
      <c r="N908" s="318"/>
      <c r="O908" s="318">
        <v>6.1562</v>
      </c>
      <c r="P908" s="318"/>
      <c r="Q908" s="318"/>
      <c r="R908" s="318"/>
      <c r="S908" s="317"/>
      <c r="T908" s="318"/>
      <c r="U908" s="318"/>
      <c r="V908" s="318"/>
    </row>
    <row r="909" s="304" customFormat="1" ht="22.8" customHeight="1" spans="1:22">
      <c r="A909" s="321" t="s">
        <v>932</v>
      </c>
      <c r="B909" s="321"/>
      <c r="C909" s="321"/>
      <c r="D909" s="311" t="s">
        <v>932</v>
      </c>
      <c r="E909" s="311" t="s">
        <v>385</v>
      </c>
      <c r="F909" s="313">
        <v>81.1404</v>
      </c>
      <c r="G909" s="313">
        <v>81.1404</v>
      </c>
      <c r="H909" s="313">
        <v>39.6708</v>
      </c>
      <c r="I909" s="313">
        <v>9.48</v>
      </c>
      <c r="J909" s="313">
        <v>12.2352</v>
      </c>
      <c r="K909" s="313">
        <v>19.7544</v>
      </c>
      <c r="L909" s="313"/>
      <c r="M909" s="313"/>
      <c r="N909" s="313"/>
      <c r="O909" s="313"/>
      <c r="P909" s="313"/>
      <c r="Q909" s="313"/>
      <c r="R909" s="313"/>
      <c r="S909" s="313"/>
      <c r="T909" s="313"/>
      <c r="U909" s="313"/>
      <c r="V909" s="313"/>
    </row>
    <row r="910" s="304" customFormat="1" ht="22.8" customHeight="1" spans="1:22">
      <c r="A910" s="321" t="s">
        <v>932</v>
      </c>
      <c r="B910" s="321" t="s">
        <v>622</v>
      </c>
      <c r="C910" s="321"/>
      <c r="D910" s="311" t="s">
        <v>939</v>
      </c>
      <c r="E910" s="311" t="s">
        <v>410</v>
      </c>
      <c r="F910" s="313">
        <v>81.1404</v>
      </c>
      <c r="G910" s="313">
        <v>81.1404</v>
      </c>
      <c r="H910" s="313">
        <v>39.6708</v>
      </c>
      <c r="I910" s="313">
        <v>9.48</v>
      </c>
      <c r="J910" s="313">
        <v>12.2352</v>
      </c>
      <c r="K910" s="313">
        <v>19.7544</v>
      </c>
      <c r="L910" s="313"/>
      <c r="M910" s="313"/>
      <c r="N910" s="313"/>
      <c r="O910" s="313"/>
      <c r="P910" s="313"/>
      <c r="Q910" s="313"/>
      <c r="R910" s="313"/>
      <c r="S910" s="313"/>
      <c r="T910" s="313"/>
      <c r="U910" s="313"/>
      <c r="V910" s="313"/>
    </row>
    <row r="911" s="304" customFormat="1" ht="22.8" customHeight="1" spans="1:22">
      <c r="A911" s="314" t="s">
        <v>932</v>
      </c>
      <c r="B911" s="314" t="s">
        <v>622</v>
      </c>
      <c r="C911" s="314" t="s">
        <v>565</v>
      </c>
      <c r="D911" s="315" t="s">
        <v>940</v>
      </c>
      <c r="E911" s="325" t="s">
        <v>567</v>
      </c>
      <c r="F911" s="317">
        <v>81.1404</v>
      </c>
      <c r="G911" s="318">
        <v>81.1404</v>
      </c>
      <c r="H911" s="318">
        <v>39.6708</v>
      </c>
      <c r="I911" s="318">
        <v>9.48</v>
      </c>
      <c r="J911" s="318">
        <v>12.2352</v>
      </c>
      <c r="K911" s="318">
        <v>19.7544</v>
      </c>
      <c r="L911" s="317"/>
      <c r="M911" s="318"/>
      <c r="N911" s="318"/>
      <c r="O911" s="318"/>
      <c r="P911" s="318"/>
      <c r="Q911" s="318"/>
      <c r="R911" s="318"/>
      <c r="S911" s="317"/>
      <c r="T911" s="318"/>
      <c r="U911" s="318"/>
      <c r="V911" s="318"/>
    </row>
    <row r="912" s="304" customFormat="1" ht="22.8" customHeight="1" spans="1:22">
      <c r="A912" s="321" t="s">
        <v>582</v>
      </c>
      <c r="B912" s="321"/>
      <c r="C912" s="321"/>
      <c r="D912" s="311" t="s">
        <v>582</v>
      </c>
      <c r="E912" s="311" t="s">
        <v>454</v>
      </c>
      <c r="F912" s="313">
        <v>9.7368</v>
      </c>
      <c r="G912" s="313"/>
      <c r="H912" s="313"/>
      <c r="I912" s="313"/>
      <c r="J912" s="313"/>
      <c r="K912" s="313"/>
      <c r="L912" s="313"/>
      <c r="M912" s="313"/>
      <c r="N912" s="313"/>
      <c r="O912" s="313"/>
      <c r="P912" s="313"/>
      <c r="Q912" s="313"/>
      <c r="R912" s="313">
        <v>9.7368</v>
      </c>
      <c r="S912" s="313"/>
      <c r="T912" s="313"/>
      <c r="U912" s="313"/>
      <c r="V912" s="313"/>
    </row>
    <row r="913" s="304" customFormat="1" ht="22.8" customHeight="1" spans="1:22">
      <c r="A913" s="321" t="s">
        <v>582</v>
      </c>
      <c r="B913" s="321" t="s">
        <v>583</v>
      </c>
      <c r="C913" s="321"/>
      <c r="D913" s="311" t="s">
        <v>584</v>
      </c>
      <c r="E913" s="311" t="s">
        <v>460</v>
      </c>
      <c r="F913" s="313">
        <v>9.7368</v>
      </c>
      <c r="G913" s="313"/>
      <c r="H913" s="313"/>
      <c r="I913" s="313"/>
      <c r="J913" s="313"/>
      <c r="K913" s="313"/>
      <c r="L913" s="313"/>
      <c r="M913" s="313"/>
      <c r="N913" s="313"/>
      <c r="O913" s="313"/>
      <c r="P913" s="313"/>
      <c r="Q913" s="313"/>
      <c r="R913" s="313">
        <v>9.7368</v>
      </c>
      <c r="S913" s="313"/>
      <c r="T913" s="313"/>
      <c r="U913" s="313"/>
      <c r="V913" s="313"/>
    </row>
    <row r="914" s="304" customFormat="1" ht="22.8" customHeight="1" spans="1:22">
      <c r="A914" s="314" t="s">
        <v>582</v>
      </c>
      <c r="B914" s="314" t="s">
        <v>583</v>
      </c>
      <c r="C914" s="314" t="s">
        <v>565</v>
      </c>
      <c r="D914" s="315" t="s">
        <v>585</v>
      </c>
      <c r="E914" s="325" t="s">
        <v>586</v>
      </c>
      <c r="F914" s="317">
        <v>9.7368</v>
      </c>
      <c r="G914" s="318"/>
      <c r="H914" s="318"/>
      <c r="I914" s="318"/>
      <c r="J914" s="318"/>
      <c r="K914" s="318"/>
      <c r="L914" s="317"/>
      <c r="M914" s="318"/>
      <c r="N914" s="318"/>
      <c r="O914" s="318"/>
      <c r="P914" s="318"/>
      <c r="Q914" s="318"/>
      <c r="R914" s="318">
        <v>9.7368</v>
      </c>
      <c r="S914" s="317"/>
      <c r="T914" s="318"/>
      <c r="U914" s="318"/>
      <c r="V914" s="318"/>
    </row>
    <row r="915" s="304" customFormat="1" ht="22.8" customHeight="1" spans="1:22">
      <c r="A915" s="309"/>
      <c r="B915" s="309"/>
      <c r="C915" s="309"/>
      <c r="D915" s="312" t="s">
        <v>945</v>
      </c>
      <c r="E915" s="312" t="s">
        <v>946</v>
      </c>
      <c r="F915" s="310">
        <v>132.792791</v>
      </c>
      <c r="G915" s="310">
        <v>98.3288</v>
      </c>
      <c r="H915" s="310">
        <v>47.9136</v>
      </c>
      <c r="I915" s="310">
        <v>12.024</v>
      </c>
      <c r="J915" s="310">
        <v>14.772</v>
      </c>
      <c r="K915" s="310">
        <v>23.6192</v>
      </c>
      <c r="L915" s="310">
        <v>22.664491</v>
      </c>
      <c r="M915" s="310">
        <v>13.6328</v>
      </c>
      <c r="N915" s="310"/>
      <c r="O915" s="310">
        <v>7.4128</v>
      </c>
      <c r="P915" s="310"/>
      <c r="Q915" s="310">
        <v>1.618891</v>
      </c>
      <c r="R915" s="310">
        <v>11.7995</v>
      </c>
      <c r="S915" s="310"/>
      <c r="T915" s="310"/>
      <c r="U915" s="310"/>
      <c r="V915" s="310"/>
    </row>
    <row r="916" s="304" customFormat="1" ht="22.8" customHeight="1" spans="1:22">
      <c r="A916" s="321" t="s">
        <v>568</v>
      </c>
      <c r="B916" s="321"/>
      <c r="C916" s="321"/>
      <c r="D916" s="311" t="s">
        <v>568</v>
      </c>
      <c r="E916" s="311" t="s">
        <v>264</v>
      </c>
      <c r="F916" s="313">
        <v>15.251691</v>
      </c>
      <c r="G916" s="313"/>
      <c r="H916" s="313"/>
      <c r="I916" s="313"/>
      <c r="J916" s="313"/>
      <c r="K916" s="313"/>
      <c r="L916" s="313">
        <v>15.251691</v>
      </c>
      <c r="M916" s="313">
        <v>13.6328</v>
      </c>
      <c r="N916" s="313"/>
      <c r="O916" s="313"/>
      <c r="P916" s="313"/>
      <c r="Q916" s="313">
        <v>1.618891</v>
      </c>
      <c r="R916" s="313"/>
      <c r="S916" s="313"/>
      <c r="T916" s="313"/>
      <c r="U916" s="313"/>
      <c r="V916" s="313"/>
    </row>
    <row r="917" s="304" customFormat="1" ht="22.8" customHeight="1" spans="1:22">
      <c r="A917" s="321" t="s">
        <v>568</v>
      </c>
      <c r="B917" s="321" t="s">
        <v>569</v>
      </c>
      <c r="C917" s="321"/>
      <c r="D917" s="311" t="s">
        <v>570</v>
      </c>
      <c r="E917" s="311" t="s">
        <v>277</v>
      </c>
      <c r="F917" s="313">
        <v>13.6328</v>
      </c>
      <c r="G917" s="313"/>
      <c r="H917" s="313"/>
      <c r="I917" s="313"/>
      <c r="J917" s="313"/>
      <c r="K917" s="313"/>
      <c r="L917" s="313">
        <v>13.6328</v>
      </c>
      <c r="M917" s="313">
        <v>13.6328</v>
      </c>
      <c r="N917" s="313"/>
      <c r="O917" s="313"/>
      <c r="P917" s="313"/>
      <c r="Q917" s="313"/>
      <c r="R917" s="313"/>
      <c r="S917" s="313"/>
      <c r="T917" s="313"/>
      <c r="U917" s="313"/>
      <c r="V917" s="313"/>
    </row>
    <row r="918" s="304" customFormat="1" ht="22.8" customHeight="1" spans="1:22">
      <c r="A918" s="314" t="s">
        <v>568</v>
      </c>
      <c r="B918" s="314" t="s">
        <v>569</v>
      </c>
      <c r="C918" s="314" t="s">
        <v>569</v>
      </c>
      <c r="D918" s="315" t="s">
        <v>571</v>
      </c>
      <c r="E918" s="325" t="s">
        <v>572</v>
      </c>
      <c r="F918" s="317">
        <v>13.6328</v>
      </c>
      <c r="G918" s="318"/>
      <c r="H918" s="318"/>
      <c r="I918" s="318"/>
      <c r="J918" s="318"/>
      <c r="K918" s="318"/>
      <c r="L918" s="317">
        <v>13.6328</v>
      </c>
      <c r="M918" s="318">
        <v>13.6328</v>
      </c>
      <c r="N918" s="318"/>
      <c r="O918" s="318"/>
      <c r="P918" s="318"/>
      <c r="Q918" s="318"/>
      <c r="R918" s="318"/>
      <c r="S918" s="317"/>
      <c r="T918" s="318"/>
      <c r="U918" s="318"/>
      <c r="V918" s="318"/>
    </row>
    <row r="919" s="304" customFormat="1" ht="22.8" customHeight="1" spans="1:22">
      <c r="A919" s="321" t="s">
        <v>568</v>
      </c>
      <c r="B919" s="321" t="s">
        <v>573</v>
      </c>
      <c r="C919" s="321"/>
      <c r="D919" s="311" t="s">
        <v>574</v>
      </c>
      <c r="E919" s="311" t="s">
        <v>317</v>
      </c>
      <c r="F919" s="313">
        <v>1.618891</v>
      </c>
      <c r="G919" s="313"/>
      <c r="H919" s="313"/>
      <c r="I919" s="313"/>
      <c r="J919" s="313"/>
      <c r="K919" s="313"/>
      <c r="L919" s="313">
        <v>1.618891</v>
      </c>
      <c r="M919" s="313"/>
      <c r="N919" s="313"/>
      <c r="O919" s="313"/>
      <c r="P919" s="313"/>
      <c r="Q919" s="313">
        <v>1.618891</v>
      </c>
      <c r="R919" s="313"/>
      <c r="S919" s="313"/>
      <c r="T919" s="313"/>
      <c r="U919" s="313"/>
      <c r="V919" s="313"/>
    </row>
    <row r="920" s="304" customFormat="1" ht="22.8" customHeight="1" spans="1:22">
      <c r="A920" s="314" t="s">
        <v>568</v>
      </c>
      <c r="B920" s="314" t="s">
        <v>573</v>
      </c>
      <c r="C920" s="314" t="s">
        <v>573</v>
      </c>
      <c r="D920" s="315" t="s">
        <v>575</v>
      </c>
      <c r="E920" s="325" t="s">
        <v>576</v>
      </c>
      <c r="F920" s="317">
        <v>1.618891</v>
      </c>
      <c r="G920" s="318"/>
      <c r="H920" s="318"/>
      <c r="I920" s="318"/>
      <c r="J920" s="318"/>
      <c r="K920" s="318"/>
      <c r="L920" s="317">
        <v>1.618891</v>
      </c>
      <c r="M920" s="318"/>
      <c r="N920" s="318"/>
      <c r="O920" s="318"/>
      <c r="P920" s="318"/>
      <c r="Q920" s="318">
        <v>1.618891</v>
      </c>
      <c r="R920" s="318"/>
      <c r="S920" s="317"/>
      <c r="T920" s="318"/>
      <c r="U920" s="318"/>
      <c r="V920" s="318"/>
    </row>
    <row r="921" s="304" customFormat="1" ht="22.8" customHeight="1" spans="1:22">
      <c r="A921" s="321" t="s">
        <v>577</v>
      </c>
      <c r="B921" s="321"/>
      <c r="C921" s="321"/>
      <c r="D921" s="311" t="s">
        <v>577</v>
      </c>
      <c r="E921" s="311" t="s">
        <v>318</v>
      </c>
      <c r="F921" s="313">
        <v>7.4128</v>
      </c>
      <c r="G921" s="313"/>
      <c r="H921" s="313"/>
      <c r="I921" s="313"/>
      <c r="J921" s="313"/>
      <c r="K921" s="313"/>
      <c r="L921" s="313">
        <v>7.4128</v>
      </c>
      <c r="M921" s="313"/>
      <c r="N921" s="313"/>
      <c r="O921" s="313">
        <v>7.4128</v>
      </c>
      <c r="P921" s="313"/>
      <c r="Q921" s="313"/>
      <c r="R921" s="313"/>
      <c r="S921" s="313"/>
      <c r="T921" s="313"/>
      <c r="U921" s="313"/>
      <c r="V921" s="313"/>
    </row>
    <row r="922" s="304" customFormat="1" ht="22.8" customHeight="1" spans="1:22">
      <c r="A922" s="321" t="s">
        <v>577</v>
      </c>
      <c r="B922" s="321" t="s">
        <v>578</v>
      </c>
      <c r="C922" s="321"/>
      <c r="D922" s="311" t="s">
        <v>579</v>
      </c>
      <c r="E922" s="311" t="s">
        <v>344</v>
      </c>
      <c r="F922" s="313">
        <v>7.4128</v>
      </c>
      <c r="G922" s="313"/>
      <c r="H922" s="313"/>
      <c r="I922" s="313"/>
      <c r="J922" s="313"/>
      <c r="K922" s="313"/>
      <c r="L922" s="313">
        <v>7.4128</v>
      </c>
      <c r="M922" s="313"/>
      <c r="N922" s="313"/>
      <c r="O922" s="313">
        <v>7.4128</v>
      </c>
      <c r="P922" s="313"/>
      <c r="Q922" s="313"/>
      <c r="R922" s="313"/>
      <c r="S922" s="313"/>
      <c r="T922" s="313"/>
      <c r="U922" s="313"/>
      <c r="V922" s="313"/>
    </row>
    <row r="923" s="304" customFormat="1" ht="22.8" customHeight="1" spans="1:22">
      <c r="A923" s="314" t="s">
        <v>577</v>
      </c>
      <c r="B923" s="314" t="s">
        <v>578</v>
      </c>
      <c r="C923" s="314" t="s">
        <v>583</v>
      </c>
      <c r="D923" s="315" t="s">
        <v>677</v>
      </c>
      <c r="E923" s="325" t="s">
        <v>678</v>
      </c>
      <c r="F923" s="317">
        <v>7.4128</v>
      </c>
      <c r="G923" s="318"/>
      <c r="H923" s="318"/>
      <c r="I923" s="318"/>
      <c r="J923" s="318"/>
      <c r="K923" s="318"/>
      <c r="L923" s="317">
        <v>7.4128</v>
      </c>
      <c r="M923" s="318"/>
      <c r="N923" s="318"/>
      <c r="O923" s="318">
        <v>7.4128</v>
      </c>
      <c r="P923" s="318"/>
      <c r="Q923" s="318"/>
      <c r="R923" s="318"/>
      <c r="S923" s="317"/>
      <c r="T923" s="318"/>
      <c r="U923" s="318"/>
      <c r="V923" s="318"/>
    </row>
    <row r="924" s="304" customFormat="1" ht="22.8" customHeight="1" spans="1:22">
      <c r="A924" s="321" t="s">
        <v>932</v>
      </c>
      <c r="B924" s="321"/>
      <c r="C924" s="321"/>
      <c r="D924" s="311" t="s">
        <v>932</v>
      </c>
      <c r="E924" s="311" t="s">
        <v>385</v>
      </c>
      <c r="F924" s="313">
        <v>98.3288</v>
      </c>
      <c r="G924" s="313">
        <v>98.3288</v>
      </c>
      <c r="H924" s="313">
        <v>47.9136</v>
      </c>
      <c r="I924" s="313">
        <v>12.024</v>
      </c>
      <c r="J924" s="313">
        <v>14.772</v>
      </c>
      <c r="K924" s="313">
        <v>23.6192</v>
      </c>
      <c r="L924" s="313"/>
      <c r="M924" s="313"/>
      <c r="N924" s="313"/>
      <c r="O924" s="313"/>
      <c r="P924" s="313"/>
      <c r="Q924" s="313"/>
      <c r="R924" s="313"/>
      <c r="S924" s="313"/>
      <c r="T924" s="313"/>
      <c r="U924" s="313"/>
      <c r="V924" s="313"/>
    </row>
    <row r="925" s="304" customFormat="1" ht="22.8" customHeight="1" spans="1:22">
      <c r="A925" s="321" t="s">
        <v>932</v>
      </c>
      <c r="B925" s="321" t="s">
        <v>622</v>
      </c>
      <c r="C925" s="321"/>
      <c r="D925" s="311" t="s">
        <v>939</v>
      </c>
      <c r="E925" s="311" t="s">
        <v>410</v>
      </c>
      <c r="F925" s="313">
        <v>98.3288</v>
      </c>
      <c r="G925" s="313">
        <v>98.3288</v>
      </c>
      <c r="H925" s="313">
        <v>47.9136</v>
      </c>
      <c r="I925" s="313">
        <v>12.024</v>
      </c>
      <c r="J925" s="313">
        <v>14.772</v>
      </c>
      <c r="K925" s="313">
        <v>23.6192</v>
      </c>
      <c r="L925" s="313"/>
      <c r="M925" s="313"/>
      <c r="N925" s="313"/>
      <c r="O925" s="313"/>
      <c r="P925" s="313"/>
      <c r="Q925" s="313"/>
      <c r="R925" s="313"/>
      <c r="S925" s="313"/>
      <c r="T925" s="313"/>
      <c r="U925" s="313"/>
      <c r="V925" s="313"/>
    </row>
    <row r="926" s="304" customFormat="1" ht="22.8" customHeight="1" spans="1:22">
      <c r="A926" s="314" t="s">
        <v>932</v>
      </c>
      <c r="B926" s="314" t="s">
        <v>622</v>
      </c>
      <c r="C926" s="314" t="s">
        <v>565</v>
      </c>
      <c r="D926" s="315" t="s">
        <v>940</v>
      </c>
      <c r="E926" s="325" t="s">
        <v>567</v>
      </c>
      <c r="F926" s="317">
        <v>98.3288</v>
      </c>
      <c r="G926" s="318">
        <v>98.3288</v>
      </c>
      <c r="H926" s="318">
        <v>47.9136</v>
      </c>
      <c r="I926" s="318">
        <v>12.024</v>
      </c>
      <c r="J926" s="318">
        <v>14.772</v>
      </c>
      <c r="K926" s="318">
        <v>23.6192</v>
      </c>
      <c r="L926" s="317"/>
      <c r="M926" s="318"/>
      <c r="N926" s="318"/>
      <c r="O926" s="318"/>
      <c r="P926" s="318"/>
      <c r="Q926" s="318"/>
      <c r="R926" s="318"/>
      <c r="S926" s="317"/>
      <c r="T926" s="318"/>
      <c r="U926" s="318"/>
      <c r="V926" s="318"/>
    </row>
    <row r="927" s="304" customFormat="1" ht="22.8" customHeight="1" spans="1:22">
      <c r="A927" s="321" t="s">
        <v>582</v>
      </c>
      <c r="B927" s="321"/>
      <c r="C927" s="321"/>
      <c r="D927" s="311" t="s">
        <v>582</v>
      </c>
      <c r="E927" s="311" t="s">
        <v>454</v>
      </c>
      <c r="F927" s="313">
        <v>11.7995</v>
      </c>
      <c r="G927" s="313"/>
      <c r="H927" s="313"/>
      <c r="I927" s="313"/>
      <c r="J927" s="313"/>
      <c r="K927" s="313"/>
      <c r="L927" s="313"/>
      <c r="M927" s="313"/>
      <c r="N927" s="313"/>
      <c r="O927" s="313"/>
      <c r="P927" s="313"/>
      <c r="Q927" s="313"/>
      <c r="R927" s="313">
        <v>11.7995</v>
      </c>
      <c r="S927" s="313"/>
      <c r="T927" s="313"/>
      <c r="U927" s="313"/>
      <c r="V927" s="313"/>
    </row>
    <row r="928" s="304" customFormat="1" ht="22.8" customHeight="1" spans="1:22">
      <c r="A928" s="321" t="s">
        <v>582</v>
      </c>
      <c r="B928" s="321" t="s">
        <v>583</v>
      </c>
      <c r="C928" s="321"/>
      <c r="D928" s="311" t="s">
        <v>584</v>
      </c>
      <c r="E928" s="311" t="s">
        <v>460</v>
      </c>
      <c r="F928" s="313">
        <v>11.7995</v>
      </c>
      <c r="G928" s="313"/>
      <c r="H928" s="313"/>
      <c r="I928" s="313"/>
      <c r="J928" s="313"/>
      <c r="K928" s="313"/>
      <c r="L928" s="313"/>
      <c r="M928" s="313"/>
      <c r="N928" s="313"/>
      <c r="O928" s="313"/>
      <c r="P928" s="313"/>
      <c r="Q928" s="313"/>
      <c r="R928" s="313">
        <v>11.7995</v>
      </c>
      <c r="S928" s="313"/>
      <c r="T928" s="313"/>
      <c r="U928" s="313"/>
      <c r="V928" s="313"/>
    </row>
    <row r="929" s="304" customFormat="1" ht="22.8" customHeight="1" spans="1:22">
      <c r="A929" s="314" t="s">
        <v>582</v>
      </c>
      <c r="B929" s="314" t="s">
        <v>583</v>
      </c>
      <c r="C929" s="314" t="s">
        <v>565</v>
      </c>
      <c r="D929" s="315" t="s">
        <v>585</v>
      </c>
      <c r="E929" s="325" t="s">
        <v>586</v>
      </c>
      <c r="F929" s="317">
        <v>11.7995</v>
      </c>
      <c r="G929" s="318"/>
      <c r="H929" s="318"/>
      <c r="I929" s="318"/>
      <c r="J929" s="318"/>
      <c r="K929" s="318"/>
      <c r="L929" s="317"/>
      <c r="M929" s="318"/>
      <c r="N929" s="318"/>
      <c r="O929" s="318"/>
      <c r="P929" s="318"/>
      <c r="Q929" s="318"/>
      <c r="R929" s="318">
        <v>11.7995</v>
      </c>
      <c r="S929" s="317"/>
      <c r="T929" s="318"/>
      <c r="U929" s="318"/>
      <c r="V929" s="318"/>
    </row>
    <row r="930" s="304" customFormat="1" ht="22.8" customHeight="1" spans="1:22">
      <c r="A930" s="309"/>
      <c r="B930" s="309"/>
      <c r="C930" s="309"/>
      <c r="D930" s="312" t="s">
        <v>947</v>
      </c>
      <c r="E930" s="312" t="s">
        <v>948</v>
      </c>
      <c r="F930" s="310">
        <v>121.228856</v>
      </c>
      <c r="G930" s="310">
        <v>89.7644</v>
      </c>
      <c r="H930" s="310">
        <v>41.4264</v>
      </c>
      <c r="I930" s="310">
        <v>10.872</v>
      </c>
      <c r="J930" s="310">
        <v>14.2248</v>
      </c>
      <c r="K930" s="310">
        <v>23.2412</v>
      </c>
      <c r="L930" s="310">
        <v>20.692756</v>
      </c>
      <c r="M930" s="310">
        <v>12.4468</v>
      </c>
      <c r="N930" s="310"/>
      <c r="O930" s="310">
        <v>6.7679</v>
      </c>
      <c r="P930" s="310"/>
      <c r="Q930" s="310">
        <v>1.478056</v>
      </c>
      <c r="R930" s="310">
        <v>10.7717</v>
      </c>
      <c r="S930" s="310"/>
      <c r="T930" s="310"/>
      <c r="U930" s="310"/>
      <c r="V930" s="310"/>
    </row>
    <row r="931" s="304" customFormat="1" ht="22.8" customHeight="1" spans="1:22">
      <c r="A931" s="321" t="s">
        <v>568</v>
      </c>
      <c r="B931" s="321"/>
      <c r="C931" s="321"/>
      <c r="D931" s="311" t="s">
        <v>568</v>
      </c>
      <c r="E931" s="311" t="s">
        <v>264</v>
      </c>
      <c r="F931" s="313">
        <v>13.924856</v>
      </c>
      <c r="G931" s="313"/>
      <c r="H931" s="313"/>
      <c r="I931" s="313"/>
      <c r="J931" s="313"/>
      <c r="K931" s="313"/>
      <c r="L931" s="313">
        <v>13.924856</v>
      </c>
      <c r="M931" s="313">
        <v>12.4468</v>
      </c>
      <c r="N931" s="313"/>
      <c r="O931" s="313"/>
      <c r="P931" s="313"/>
      <c r="Q931" s="313">
        <v>1.478056</v>
      </c>
      <c r="R931" s="313"/>
      <c r="S931" s="313"/>
      <c r="T931" s="313"/>
      <c r="U931" s="313"/>
      <c r="V931" s="313"/>
    </row>
    <row r="932" s="304" customFormat="1" ht="22.8" customHeight="1" spans="1:22">
      <c r="A932" s="321" t="s">
        <v>568</v>
      </c>
      <c r="B932" s="321" t="s">
        <v>569</v>
      </c>
      <c r="C932" s="321"/>
      <c r="D932" s="311" t="s">
        <v>570</v>
      </c>
      <c r="E932" s="311" t="s">
        <v>277</v>
      </c>
      <c r="F932" s="313">
        <v>12.4468</v>
      </c>
      <c r="G932" s="313"/>
      <c r="H932" s="313"/>
      <c r="I932" s="313"/>
      <c r="J932" s="313"/>
      <c r="K932" s="313"/>
      <c r="L932" s="313">
        <v>12.4468</v>
      </c>
      <c r="M932" s="313">
        <v>12.4468</v>
      </c>
      <c r="N932" s="313"/>
      <c r="O932" s="313"/>
      <c r="P932" s="313"/>
      <c r="Q932" s="313"/>
      <c r="R932" s="313"/>
      <c r="S932" s="313"/>
      <c r="T932" s="313"/>
      <c r="U932" s="313"/>
      <c r="V932" s="313"/>
    </row>
    <row r="933" s="304" customFormat="1" ht="22.8" customHeight="1" spans="1:22">
      <c r="A933" s="314" t="s">
        <v>568</v>
      </c>
      <c r="B933" s="314" t="s">
        <v>569</v>
      </c>
      <c r="C933" s="314" t="s">
        <v>569</v>
      </c>
      <c r="D933" s="315" t="s">
        <v>571</v>
      </c>
      <c r="E933" s="325" t="s">
        <v>572</v>
      </c>
      <c r="F933" s="317">
        <v>12.4468</v>
      </c>
      <c r="G933" s="318"/>
      <c r="H933" s="318"/>
      <c r="I933" s="318"/>
      <c r="J933" s="318"/>
      <c r="K933" s="318"/>
      <c r="L933" s="317">
        <v>12.4468</v>
      </c>
      <c r="M933" s="318">
        <v>12.4468</v>
      </c>
      <c r="N933" s="318"/>
      <c r="O933" s="318"/>
      <c r="P933" s="318"/>
      <c r="Q933" s="318"/>
      <c r="R933" s="318"/>
      <c r="S933" s="317"/>
      <c r="T933" s="318"/>
      <c r="U933" s="318"/>
      <c r="V933" s="318"/>
    </row>
    <row r="934" s="304" customFormat="1" ht="22.8" customHeight="1" spans="1:22">
      <c r="A934" s="321" t="s">
        <v>568</v>
      </c>
      <c r="B934" s="321" t="s">
        <v>573</v>
      </c>
      <c r="C934" s="321"/>
      <c r="D934" s="311" t="s">
        <v>574</v>
      </c>
      <c r="E934" s="311" t="s">
        <v>317</v>
      </c>
      <c r="F934" s="313">
        <v>1.478056</v>
      </c>
      <c r="G934" s="313"/>
      <c r="H934" s="313"/>
      <c r="I934" s="313"/>
      <c r="J934" s="313"/>
      <c r="K934" s="313"/>
      <c r="L934" s="313">
        <v>1.478056</v>
      </c>
      <c r="M934" s="313"/>
      <c r="N934" s="313"/>
      <c r="O934" s="313"/>
      <c r="P934" s="313"/>
      <c r="Q934" s="313">
        <v>1.478056</v>
      </c>
      <c r="R934" s="313"/>
      <c r="S934" s="313"/>
      <c r="T934" s="313"/>
      <c r="U934" s="313"/>
      <c r="V934" s="313"/>
    </row>
    <row r="935" s="304" customFormat="1" ht="22.8" customHeight="1" spans="1:22">
      <c r="A935" s="314" t="s">
        <v>568</v>
      </c>
      <c r="B935" s="314" t="s">
        <v>573</v>
      </c>
      <c r="C935" s="314" t="s">
        <v>573</v>
      </c>
      <c r="D935" s="315" t="s">
        <v>575</v>
      </c>
      <c r="E935" s="325" t="s">
        <v>576</v>
      </c>
      <c r="F935" s="317">
        <v>1.478056</v>
      </c>
      <c r="G935" s="318"/>
      <c r="H935" s="318"/>
      <c r="I935" s="318"/>
      <c r="J935" s="318"/>
      <c r="K935" s="318"/>
      <c r="L935" s="317">
        <v>1.478056</v>
      </c>
      <c r="M935" s="318"/>
      <c r="N935" s="318"/>
      <c r="O935" s="318"/>
      <c r="P935" s="318"/>
      <c r="Q935" s="318">
        <v>1.478056</v>
      </c>
      <c r="R935" s="318"/>
      <c r="S935" s="317"/>
      <c r="T935" s="318"/>
      <c r="U935" s="318"/>
      <c r="V935" s="318"/>
    </row>
    <row r="936" s="304" customFormat="1" ht="22.8" customHeight="1" spans="1:22">
      <c r="A936" s="321" t="s">
        <v>577</v>
      </c>
      <c r="B936" s="321"/>
      <c r="C936" s="321"/>
      <c r="D936" s="311" t="s">
        <v>577</v>
      </c>
      <c r="E936" s="311" t="s">
        <v>318</v>
      </c>
      <c r="F936" s="313">
        <v>6.7679</v>
      </c>
      <c r="G936" s="313"/>
      <c r="H936" s="313"/>
      <c r="I936" s="313"/>
      <c r="J936" s="313"/>
      <c r="K936" s="313"/>
      <c r="L936" s="313">
        <v>6.7679</v>
      </c>
      <c r="M936" s="313"/>
      <c r="N936" s="313"/>
      <c r="O936" s="313">
        <v>6.7679</v>
      </c>
      <c r="P936" s="313"/>
      <c r="Q936" s="313"/>
      <c r="R936" s="313"/>
      <c r="S936" s="313"/>
      <c r="T936" s="313"/>
      <c r="U936" s="313"/>
      <c r="V936" s="313"/>
    </row>
    <row r="937" s="304" customFormat="1" ht="22.8" customHeight="1" spans="1:22">
      <c r="A937" s="321" t="s">
        <v>577</v>
      </c>
      <c r="B937" s="321" t="s">
        <v>578</v>
      </c>
      <c r="C937" s="321"/>
      <c r="D937" s="311" t="s">
        <v>579</v>
      </c>
      <c r="E937" s="311" t="s">
        <v>344</v>
      </c>
      <c r="F937" s="313">
        <v>6.7679</v>
      </c>
      <c r="G937" s="313"/>
      <c r="H937" s="313"/>
      <c r="I937" s="313"/>
      <c r="J937" s="313"/>
      <c r="K937" s="313"/>
      <c r="L937" s="313">
        <v>6.7679</v>
      </c>
      <c r="M937" s="313"/>
      <c r="N937" s="313"/>
      <c r="O937" s="313">
        <v>6.7679</v>
      </c>
      <c r="P937" s="313"/>
      <c r="Q937" s="313"/>
      <c r="R937" s="313"/>
      <c r="S937" s="313"/>
      <c r="T937" s="313"/>
      <c r="U937" s="313"/>
      <c r="V937" s="313"/>
    </row>
    <row r="938" s="304" customFormat="1" ht="22.8" customHeight="1" spans="1:22">
      <c r="A938" s="314" t="s">
        <v>577</v>
      </c>
      <c r="B938" s="314" t="s">
        <v>578</v>
      </c>
      <c r="C938" s="314" t="s">
        <v>583</v>
      </c>
      <c r="D938" s="315" t="s">
        <v>677</v>
      </c>
      <c r="E938" s="325" t="s">
        <v>678</v>
      </c>
      <c r="F938" s="317">
        <v>6.7679</v>
      </c>
      <c r="G938" s="318"/>
      <c r="H938" s="318"/>
      <c r="I938" s="318"/>
      <c r="J938" s="318"/>
      <c r="K938" s="318"/>
      <c r="L938" s="317">
        <v>6.7679</v>
      </c>
      <c r="M938" s="318"/>
      <c r="N938" s="318"/>
      <c r="O938" s="318">
        <v>6.7679</v>
      </c>
      <c r="P938" s="318"/>
      <c r="Q938" s="318"/>
      <c r="R938" s="318"/>
      <c r="S938" s="317"/>
      <c r="T938" s="318"/>
      <c r="U938" s="318"/>
      <c r="V938" s="318"/>
    </row>
    <row r="939" s="304" customFormat="1" ht="22.8" customHeight="1" spans="1:22">
      <c r="A939" s="321" t="s">
        <v>932</v>
      </c>
      <c r="B939" s="321"/>
      <c r="C939" s="321"/>
      <c r="D939" s="311" t="s">
        <v>932</v>
      </c>
      <c r="E939" s="311" t="s">
        <v>385</v>
      </c>
      <c r="F939" s="313">
        <v>89.7644</v>
      </c>
      <c r="G939" s="313">
        <v>89.7644</v>
      </c>
      <c r="H939" s="313">
        <v>41.4264</v>
      </c>
      <c r="I939" s="313">
        <v>10.872</v>
      </c>
      <c r="J939" s="313">
        <v>14.2248</v>
      </c>
      <c r="K939" s="313">
        <v>23.2412</v>
      </c>
      <c r="L939" s="313"/>
      <c r="M939" s="313"/>
      <c r="N939" s="313"/>
      <c r="O939" s="313"/>
      <c r="P939" s="313"/>
      <c r="Q939" s="313"/>
      <c r="R939" s="313"/>
      <c r="S939" s="313"/>
      <c r="T939" s="313"/>
      <c r="U939" s="313"/>
      <c r="V939" s="313"/>
    </row>
    <row r="940" s="304" customFormat="1" ht="22.8" customHeight="1" spans="1:22">
      <c r="A940" s="321" t="s">
        <v>932</v>
      </c>
      <c r="B940" s="321" t="s">
        <v>622</v>
      </c>
      <c r="C940" s="321"/>
      <c r="D940" s="311" t="s">
        <v>939</v>
      </c>
      <c r="E940" s="311" t="s">
        <v>410</v>
      </c>
      <c r="F940" s="313">
        <v>89.7644</v>
      </c>
      <c r="G940" s="313">
        <v>89.7644</v>
      </c>
      <c r="H940" s="313">
        <v>41.4264</v>
      </c>
      <c r="I940" s="313">
        <v>10.872</v>
      </c>
      <c r="J940" s="313">
        <v>14.2248</v>
      </c>
      <c r="K940" s="313">
        <v>23.2412</v>
      </c>
      <c r="L940" s="313"/>
      <c r="M940" s="313"/>
      <c r="N940" s="313"/>
      <c r="O940" s="313"/>
      <c r="P940" s="313"/>
      <c r="Q940" s="313"/>
      <c r="R940" s="313"/>
      <c r="S940" s="313"/>
      <c r="T940" s="313"/>
      <c r="U940" s="313"/>
      <c r="V940" s="313"/>
    </row>
    <row r="941" s="304" customFormat="1" ht="22.8" customHeight="1" spans="1:22">
      <c r="A941" s="314" t="s">
        <v>932</v>
      </c>
      <c r="B941" s="314" t="s">
        <v>622</v>
      </c>
      <c r="C941" s="314" t="s">
        <v>565</v>
      </c>
      <c r="D941" s="315" t="s">
        <v>940</v>
      </c>
      <c r="E941" s="325" t="s">
        <v>567</v>
      </c>
      <c r="F941" s="317">
        <v>89.7644</v>
      </c>
      <c r="G941" s="318">
        <v>89.7644</v>
      </c>
      <c r="H941" s="318">
        <v>41.4264</v>
      </c>
      <c r="I941" s="318">
        <v>10.872</v>
      </c>
      <c r="J941" s="318">
        <v>14.2248</v>
      </c>
      <c r="K941" s="318">
        <v>23.2412</v>
      </c>
      <c r="L941" s="317"/>
      <c r="M941" s="318"/>
      <c r="N941" s="318"/>
      <c r="O941" s="318"/>
      <c r="P941" s="318"/>
      <c r="Q941" s="318"/>
      <c r="R941" s="318"/>
      <c r="S941" s="317"/>
      <c r="T941" s="318"/>
      <c r="U941" s="318"/>
      <c r="V941" s="318"/>
    </row>
    <row r="942" s="304" customFormat="1" ht="22.8" customHeight="1" spans="1:22">
      <c r="A942" s="321" t="s">
        <v>582</v>
      </c>
      <c r="B942" s="321"/>
      <c r="C942" s="321"/>
      <c r="D942" s="311" t="s">
        <v>582</v>
      </c>
      <c r="E942" s="311" t="s">
        <v>454</v>
      </c>
      <c r="F942" s="313">
        <v>10.7717</v>
      </c>
      <c r="G942" s="313"/>
      <c r="H942" s="313"/>
      <c r="I942" s="313"/>
      <c r="J942" s="313"/>
      <c r="K942" s="313"/>
      <c r="L942" s="313"/>
      <c r="M942" s="313"/>
      <c r="N942" s="313"/>
      <c r="O942" s="313"/>
      <c r="P942" s="313"/>
      <c r="Q942" s="313"/>
      <c r="R942" s="313">
        <v>10.7717</v>
      </c>
      <c r="S942" s="313"/>
      <c r="T942" s="313"/>
      <c r="U942" s="313"/>
      <c r="V942" s="313"/>
    </row>
    <row r="943" s="304" customFormat="1" ht="22.8" customHeight="1" spans="1:22">
      <c r="A943" s="321" t="s">
        <v>582</v>
      </c>
      <c r="B943" s="321" t="s">
        <v>583</v>
      </c>
      <c r="C943" s="321"/>
      <c r="D943" s="311" t="s">
        <v>584</v>
      </c>
      <c r="E943" s="311" t="s">
        <v>460</v>
      </c>
      <c r="F943" s="313">
        <v>10.7717</v>
      </c>
      <c r="G943" s="313"/>
      <c r="H943" s="313"/>
      <c r="I943" s="313"/>
      <c r="J943" s="313"/>
      <c r="K943" s="313"/>
      <c r="L943" s="313"/>
      <c r="M943" s="313"/>
      <c r="N943" s="313"/>
      <c r="O943" s="313"/>
      <c r="P943" s="313"/>
      <c r="Q943" s="313"/>
      <c r="R943" s="313">
        <v>10.7717</v>
      </c>
      <c r="S943" s="313"/>
      <c r="T943" s="313"/>
      <c r="U943" s="313"/>
      <c r="V943" s="313"/>
    </row>
    <row r="944" s="304" customFormat="1" ht="22.8" customHeight="1" spans="1:22">
      <c r="A944" s="314" t="s">
        <v>582</v>
      </c>
      <c r="B944" s="314" t="s">
        <v>583</v>
      </c>
      <c r="C944" s="314" t="s">
        <v>565</v>
      </c>
      <c r="D944" s="315" t="s">
        <v>585</v>
      </c>
      <c r="E944" s="325" t="s">
        <v>586</v>
      </c>
      <c r="F944" s="317">
        <v>10.7717</v>
      </c>
      <c r="G944" s="318"/>
      <c r="H944" s="318"/>
      <c r="I944" s="318"/>
      <c r="J944" s="318"/>
      <c r="K944" s="318"/>
      <c r="L944" s="317"/>
      <c r="M944" s="318"/>
      <c r="N944" s="318"/>
      <c r="O944" s="318"/>
      <c r="P944" s="318"/>
      <c r="Q944" s="318"/>
      <c r="R944" s="318">
        <v>10.7717</v>
      </c>
      <c r="S944" s="317"/>
      <c r="T944" s="318"/>
      <c r="U944" s="318"/>
      <c r="V944" s="318"/>
    </row>
    <row r="945" s="304" customFormat="1" ht="22.8" customHeight="1" spans="1:22">
      <c r="A945" s="309"/>
      <c r="B945" s="309"/>
      <c r="C945" s="309"/>
      <c r="D945" s="312" t="s">
        <v>949</v>
      </c>
      <c r="E945" s="312" t="s">
        <v>950</v>
      </c>
      <c r="F945" s="310">
        <v>125.418242</v>
      </c>
      <c r="G945" s="310">
        <v>92.8976</v>
      </c>
      <c r="H945" s="310">
        <v>44.0856</v>
      </c>
      <c r="I945" s="310">
        <v>11.448</v>
      </c>
      <c r="J945" s="310">
        <v>14.1696</v>
      </c>
      <c r="K945" s="310">
        <v>23.1944</v>
      </c>
      <c r="L945" s="310">
        <v>21.372942</v>
      </c>
      <c r="M945" s="310">
        <v>12.8559</v>
      </c>
      <c r="N945" s="310"/>
      <c r="O945" s="310">
        <v>6.9904</v>
      </c>
      <c r="P945" s="310"/>
      <c r="Q945" s="310">
        <v>1.526642</v>
      </c>
      <c r="R945" s="310">
        <v>11.1477</v>
      </c>
      <c r="S945" s="310"/>
      <c r="T945" s="310"/>
      <c r="U945" s="310"/>
      <c r="V945" s="310"/>
    </row>
    <row r="946" s="304" customFormat="1" ht="22.8" customHeight="1" spans="1:22">
      <c r="A946" s="321" t="s">
        <v>568</v>
      </c>
      <c r="B946" s="321"/>
      <c r="C946" s="321"/>
      <c r="D946" s="311" t="s">
        <v>568</v>
      </c>
      <c r="E946" s="311" t="s">
        <v>264</v>
      </c>
      <c r="F946" s="313">
        <v>14.382542</v>
      </c>
      <c r="G946" s="313"/>
      <c r="H946" s="313"/>
      <c r="I946" s="313"/>
      <c r="J946" s="313"/>
      <c r="K946" s="313"/>
      <c r="L946" s="313">
        <v>14.382542</v>
      </c>
      <c r="M946" s="313">
        <v>12.8559</v>
      </c>
      <c r="N946" s="313"/>
      <c r="O946" s="313"/>
      <c r="P946" s="313"/>
      <c r="Q946" s="313">
        <v>1.526642</v>
      </c>
      <c r="R946" s="313"/>
      <c r="S946" s="313"/>
      <c r="T946" s="313"/>
      <c r="U946" s="313"/>
      <c r="V946" s="313"/>
    </row>
    <row r="947" s="304" customFormat="1" ht="22.8" customHeight="1" spans="1:22">
      <c r="A947" s="321" t="s">
        <v>568</v>
      </c>
      <c r="B947" s="321" t="s">
        <v>569</v>
      </c>
      <c r="C947" s="321"/>
      <c r="D947" s="311" t="s">
        <v>570</v>
      </c>
      <c r="E947" s="311" t="s">
        <v>277</v>
      </c>
      <c r="F947" s="313">
        <v>12.8559</v>
      </c>
      <c r="G947" s="313"/>
      <c r="H947" s="313"/>
      <c r="I947" s="313"/>
      <c r="J947" s="313"/>
      <c r="K947" s="313"/>
      <c r="L947" s="313">
        <v>12.8559</v>
      </c>
      <c r="M947" s="313">
        <v>12.8559</v>
      </c>
      <c r="N947" s="313"/>
      <c r="O947" s="313"/>
      <c r="P947" s="313"/>
      <c r="Q947" s="313"/>
      <c r="R947" s="313"/>
      <c r="S947" s="313"/>
      <c r="T947" s="313"/>
      <c r="U947" s="313"/>
      <c r="V947" s="313"/>
    </row>
    <row r="948" s="304" customFormat="1" ht="22.8" customHeight="1" spans="1:22">
      <c r="A948" s="314" t="s">
        <v>568</v>
      </c>
      <c r="B948" s="314" t="s">
        <v>569</v>
      </c>
      <c r="C948" s="314" t="s">
        <v>569</v>
      </c>
      <c r="D948" s="315" t="s">
        <v>571</v>
      </c>
      <c r="E948" s="325" t="s">
        <v>572</v>
      </c>
      <c r="F948" s="317">
        <v>12.8559</v>
      </c>
      <c r="G948" s="318"/>
      <c r="H948" s="318"/>
      <c r="I948" s="318"/>
      <c r="J948" s="318"/>
      <c r="K948" s="318"/>
      <c r="L948" s="317">
        <v>12.8559</v>
      </c>
      <c r="M948" s="318">
        <v>12.8559</v>
      </c>
      <c r="N948" s="318"/>
      <c r="O948" s="318"/>
      <c r="P948" s="318"/>
      <c r="Q948" s="318"/>
      <c r="R948" s="318"/>
      <c r="S948" s="317"/>
      <c r="T948" s="318"/>
      <c r="U948" s="318"/>
      <c r="V948" s="318"/>
    </row>
    <row r="949" s="304" customFormat="1" ht="22.8" customHeight="1" spans="1:22">
      <c r="A949" s="321" t="s">
        <v>568</v>
      </c>
      <c r="B949" s="321" t="s">
        <v>573</v>
      </c>
      <c r="C949" s="321"/>
      <c r="D949" s="311" t="s">
        <v>574</v>
      </c>
      <c r="E949" s="311" t="s">
        <v>317</v>
      </c>
      <c r="F949" s="313">
        <v>1.526642</v>
      </c>
      <c r="G949" s="313"/>
      <c r="H949" s="313"/>
      <c r="I949" s="313"/>
      <c r="J949" s="313"/>
      <c r="K949" s="313"/>
      <c r="L949" s="313">
        <v>1.526642</v>
      </c>
      <c r="M949" s="313"/>
      <c r="N949" s="313"/>
      <c r="O949" s="313"/>
      <c r="P949" s="313"/>
      <c r="Q949" s="313">
        <v>1.526642</v>
      </c>
      <c r="R949" s="313"/>
      <c r="S949" s="313"/>
      <c r="T949" s="313"/>
      <c r="U949" s="313"/>
      <c r="V949" s="313"/>
    </row>
    <row r="950" s="304" customFormat="1" ht="22.8" customHeight="1" spans="1:22">
      <c r="A950" s="314" t="s">
        <v>568</v>
      </c>
      <c r="B950" s="314" t="s">
        <v>573</v>
      </c>
      <c r="C950" s="314" t="s">
        <v>573</v>
      </c>
      <c r="D950" s="315" t="s">
        <v>575</v>
      </c>
      <c r="E950" s="325" t="s">
        <v>576</v>
      </c>
      <c r="F950" s="317">
        <v>1.526642</v>
      </c>
      <c r="G950" s="318"/>
      <c r="H950" s="318"/>
      <c r="I950" s="318"/>
      <c r="J950" s="318"/>
      <c r="K950" s="318"/>
      <c r="L950" s="317">
        <v>1.526642</v>
      </c>
      <c r="M950" s="318"/>
      <c r="N950" s="318"/>
      <c r="O950" s="318"/>
      <c r="P950" s="318"/>
      <c r="Q950" s="318">
        <v>1.526642</v>
      </c>
      <c r="R950" s="318"/>
      <c r="S950" s="317"/>
      <c r="T950" s="318"/>
      <c r="U950" s="318"/>
      <c r="V950" s="318"/>
    </row>
    <row r="951" s="304" customFormat="1" ht="22.8" customHeight="1" spans="1:22">
      <c r="A951" s="321" t="s">
        <v>577</v>
      </c>
      <c r="B951" s="321"/>
      <c r="C951" s="321"/>
      <c r="D951" s="311" t="s">
        <v>577</v>
      </c>
      <c r="E951" s="311" t="s">
        <v>318</v>
      </c>
      <c r="F951" s="313">
        <v>6.9904</v>
      </c>
      <c r="G951" s="313"/>
      <c r="H951" s="313"/>
      <c r="I951" s="313"/>
      <c r="J951" s="313"/>
      <c r="K951" s="313"/>
      <c r="L951" s="313">
        <v>6.9904</v>
      </c>
      <c r="M951" s="313"/>
      <c r="N951" s="313"/>
      <c r="O951" s="313">
        <v>6.9904</v>
      </c>
      <c r="P951" s="313"/>
      <c r="Q951" s="313"/>
      <c r="R951" s="313"/>
      <c r="S951" s="313"/>
      <c r="T951" s="313"/>
      <c r="U951" s="313"/>
      <c r="V951" s="313"/>
    </row>
    <row r="952" s="304" customFormat="1" ht="22.8" customHeight="1" spans="1:22">
      <c r="A952" s="321" t="s">
        <v>577</v>
      </c>
      <c r="B952" s="321" t="s">
        <v>578</v>
      </c>
      <c r="C952" s="321"/>
      <c r="D952" s="311" t="s">
        <v>579</v>
      </c>
      <c r="E952" s="311" t="s">
        <v>344</v>
      </c>
      <c r="F952" s="313">
        <v>6.9904</v>
      </c>
      <c r="G952" s="313"/>
      <c r="H952" s="313"/>
      <c r="I952" s="313"/>
      <c r="J952" s="313"/>
      <c r="K952" s="313"/>
      <c r="L952" s="313">
        <v>6.9904</v>
      </c>
      <c r="M952" s="313"/>
      <c r="N952" s="313"/>
      <c r="O952" s="313">
        <v>6.9904</v>
      </c>
      <c r="P952" s="313"/>
      <c r="Q952" s="313"/>
      <c r="R952" s="313"/>
      <c r="S952" s="313"/>
      <c r="T952" s="313"/>
      <c r="U952" s="313"/>
      <c r="V952" s="313"/>
    </row>
    <row r="953" s="304" customFormat="1" ht="22.8" customHeight="1" spans="1:22">
      <c r="A953" s="314" t="s">
        <v>577</v>
      </c>
      <c r="B953" s="314" t="s">
        <v>578</v>
      </c>
      <c r="C953" s="314" t="s">
        <v>583</v>
      </c>
      <c r="D953" s="315" t="s">
        <v>677</v>
      </c>
      <c r="E953" s="325" t="s">
        <v>678</v>
      </c>
      <c r="F953" s="317">
        <v>6.9904</v>
      </c>
      <c r="G953" s="318"/>
      <c r="H953" s="318"/>
      <c r="I953" s="318"/>
      <c r="J953" s="318"/>
      <c r="K953" s="318"/>
      <c r="L953" s="317">
        <v>6.9904</v>
      </c>
      <c r="M953" s="318"/>
      <c r="N953" s="318"/>
      <c r="O953" s="318">
        <v>6.9904</v>
      </c>
      <c r="P953" s="318"/>
      <c r="Q953" s="318"/>
      <c r="R953" s="318"/>
      <c r="S953" s="317"/>
      <c r="T953" s="318"/>
      <c r="U953" s="318"/>
      <c r="V953" s="318"/>
    </row>
    <row r="954" s="304" customFormat="1" ht="22.8" customHeight="1" spans="1:22">
      <c r="A954" s="321" t="s">
        <v>932</v>
      </c>
      <c r="B954" s="321"/>
      <c r="C954" s="321"/>
      <c r="D954" s="311" t="s">
        <v>932</v>
      </c>
      <c r="E954" s="311" t="s">
        <v>385</v>
      </c>
      <c r="F954" s="313">
        <v>92.8976</v>
      </c>
      <c r="G954" s="313">
        <v>92.8976</v>
      </c>
      <c r="H954" s="313">
        <v>44.0856</v>
      </c>
      <c r="I954" s="313">
        <v>11.448</v>
      </c>
      <c r="J954" s="313">
        <v>14.1696</v>
      </c>
      <c r="K954" s="313">
        <v>23.1944</v>
      </c>
      <c r="L954" s="313"/>
      <c r="M954" s="313"/>
      <c r="N954" s="313"/>
      <c r="O954" s="313"/>
      <c r="P954" s="313"/>
      <c r="Q954" s="313"/>
      <c r="R954" s="313"/>
      <c r="S954" s="313"/>
      <c r="T954" s="313"/>
      <c r="U954" s="313"/>
      <c r="V954" s="313"/>
    </row>
    <row r="955" s="304" customFormat="1" ht="22.8" customHeight="1" spans="1:22">
      <c r="A955" s="321" t="s">
        <v>932</v>
      </c>
      <c r="B955" s="321" t="s">
        <v>622</v>
      </c>
      <c r="C955" s="321"/>
      <c r="D955" s="311" t="s">
        <v>939</v>
      </c>
      <c r="E955" s="311" t="s">
        <v>410</v>
      </c>
      <c r="F955" s="313">
        <v>92.8976</v>
      </c>
      <c r="G955" s="313">
        <v>92.8976</v>
      </c>
      <c r="H955" s="313">
        <v>44.0856</v>
      </c>
      <c r="I955" s="313">
        <v>11.448</v>
      </c>
      <c r="J955" s="313">
        <v>14.1696</v>
      </c>
      <c r="K955" s="313">
        <v>23.1944</v>
      </c>
      <c r="L955" s="313"/>
      <c r="M955" s="313"/>
      <c r="N955" s="313"/>
      <c r="O955" s="313"/>
      <c r="P955" s="313"/>
      <c r="Q955" s="313"/>
      <c r="R955" s="313"/>
      <c r="S955" s="313"/>
      <c r="T955" s="313"/>
      <c r="U955" s="313"/>
      <c r="V955" s="313"/>
    </row>
    <row r="956" s="304" customFormat="1" ht="22.8" customHeight="1" spans="1:22">
      <c r="A956" s="314" t="s">
        <v>932</v>
      </c>
      <c r="B956" s="314" t="s">
        <v>622</v>
      </c>
      <c r="C956" s="314" t="s">
        <v>565</v>
      </c>
      <c r="D956" s="315" t="s">
        <v>940</v>
      </c>
      <c r="E956" s="325" t="s">
        <v>567</v>
      </c>
      <c r="F956" s="317">
        <v>92.8976</v>
      </c>
      <c r="G956" s="318">
        <v>92.8976</v>
      </c>
      <c r="H956" s="318">
        <v>44.0856</v>
      </c>
      <c r="I956" s="318">
        <v>11.448</v>
      </c>
      <c r="J956" s="318">
        <v>14.1696</v>
      </c>
      <c r="K956" s="318">
        <v>23.1944</v>
      </c>
      <c r="L956" s="317"/>
      <c r="M956" s="318"/>
      <c r="N956" s="318"/>
      <c r="O956" s="318"/>
      <c r="P956" s="318"/>
      <c r="Q956" s="318"/>
      <c r="R956" s="318"/>
      <c r="S956" s="317"/>
      <c r="T956" s="318"/>
      <c r="U956" s="318"/>
      <c r="V956" s="318"/>
    </row>
    <row r="957" s="304" customFormat="1" ht="22.8" customHeight="1" spans="1:22">
      <c r="A957" s="321" t="s">
        <v>582</v>
      </c>
      <c r="B957" s="321"/>
      <c r="C957" s="321"/>
      <c r="D957" s="311" t="s">
        <v>582</v>
      </c>
      <c r="E957" s="311" t="s">
        <v>454</v>
      </c>
      <c r="F957" s="313">
        <v>11.1477</v>
      </c>
      <c r="G957" s="313"/>
      <c r="H957" s="313"/>
      <c r="I957" s="313"/>
      <c r="J957" s="313"/>
      <c r="K957" s="313"/>
      <c r="L957" s="313"/>
      <c r="M957" s="313"/>
      <c r="N957" s="313"/>
      <c r="O957" s="313"/>
      <c r="P957" s="313"/>
      <c r="Q957" s="313"/>
      <c r="R957" s="313">
        <v>11.1477</v>
      </c>
      <c r="S957" s="313"/>
      <c r="T957" s="313"/>
      <c r="U957" s="313"/>
      <c r="V957" s="313"/>
    </row>
    <row r="958" s="304" customFormat="1" ht="22.8" customHeight="1" spans="1:22">
      <c r="A958" s="321" t="s">
        <v>582</v>
      </c>
      <c r="B958" s="321" t="s">
        <v>583</v>
      </c>
      <c r="C958" s="321"/>
      <c r="D958" s="311" t="s">
        <v>584</v>
      </c>
      <c r="E958" s="311" t="s">
        <v>460</v>
      </c>
      <c r="F958" s="313">
        <v>11.1477</v>
      </c>
      <c r="G958" s="313"/>
      <c r="H958" s="313"/>
      <c r="I958" s="313"/>
      <c r="J958" s="313"/>
      <c r="K958" s="313"/>
      <c r="L958" s="313"/>
      <c r="M958" s="313"/>
      <c r="N958" s="313"/>
      <c r="O958" s="313"/>
      <c r="P958" s="313"/>
      <c r="Q958" s="313"/>
      <c r="R958" s="313">
        <v>11.1477</v>
      </c>
      <c r="S958" s="313"/>
      <c r="T958" s="313"/>
      <c r="U958" s="313"/>
      <c r="V958" s="313"/>
    </row>
    <row r="959" s="304" customFormat="1" ht="22.8" customHeight="1" spans="1:22">
      <c r="A959" s="314" t="s">
        <v>582</v>
      </c>
      <c r="B959" s="314" t="s">
        <v>583</v>
      </c>
      <c r="C959" s="314" t="s">
        <v>565</v>
      </c>
      <c r="D959" s="315" t="s">
        <v>585</v>
      </c>
      <c r="E959" s="325" t="s">
        <v>586</v>
      </c>
      <c r="F959" s="317">
        <v>11.1477</v>
      </c>
      <c r="G959" s="318"/>
      <c r="H959" s="318"/>
      <c r="I959" s="318"/>
      <c r="J959" s="318"/>
      <c r="K959" s="318"/>
      <c r="L959" s="317"/>
      <c r="M959" s="318"/>
      <c r="N959" s="318"/>
      <c r="O959" s="318"/>
      <c r="P959" s="318"/>
      <c r="Q959" s="318"/>
      <c r="R959" s="318">
        <v>11.1477</v>
      </c>
      <c r="S959" s="317"/>
      <c r="T959" s="318"/>
      <c r="U959" s="318"/>
      <c r="V959" s="318"/>
    </row>
    <row r="960" s="304" customFormat="1" ht="22.8" customHeight="1" spans="1:22">
      <c r="A960" s="309"/>
      <c r="B960" s="309"/>
      <c r="C960" s="309"/>
      <c r="D960" s="312" t="s">
        <v>951</v>
      </c>
      <c r="E960" s="312" t="s">
        <v>952</v>
      </c>
      <c r="F960" s="310">
        <v>93.890912</v>
      </c>
      <c r="G960" s="310">
        <v>69.4436</v>
      </c>
      <c r="H960" s="310">
        <v>33.2532</v>
      </c>
      <c r="I960" s="310">
        <v>8.064</v>
      </c>
      <c r="J960" s="310">
        <v>10.7976</v>
      </c>
      <c r="K960" s="310">
        <v>17.3288</v>
      </c>
      <c r="L960" s="310">
        <v>16.114112</v>
      </c>
      <c r="M960" s="310">
        <v>9.6927</v>
      </c>
      <c r="N960" s="310"/>
      <c r="O960" s="310">
        <v>5.2704</v>
      </c>
      <c r="P960" s="310"/>
      <c r="Q960" s="310">
        <v>1.151012</v>
      </c>
      <c r="R960" s="310">
        <v>8.3332</v>
      </c>
      <c r="S960" s="310"/>
      <c r="T960" s="310"/>
      <c r="U960" s="310"/>
      <c r="V960" s="310"/>
    </row>
    <row r="961" s="304" customFormat="1" ht="22.8" customHeight="1" spans="1:22">
      <c r="A961" s="321" t="s">
        <v>568</v>
      </c>
      <c r="B961" s="321"/>
      <c r="C961" s="321"/>
      <c r="D961" s="311" t="s">
        <v>568</v>
      </c>
      <c r="E961" s="311" t="s">
        <v>264</v>
      </c>
      <c r="F961" s="313">
        <v>10.843712</v>
      </c>
      <c r="G961" s="313"/>
      <c r="H961" s="313"/>
      <c r="I961" s="313"/>
      <c r="J961" s="313"/>
      <c r="K961" s="313"/>
      <c r="L961" s="313">
        <v>10.843712</v>
      </c>
      <c r="M961" s="313">
        <v>9.6927</v>
      </c>
      <c r="N961" s="313"/>
      <c r="O961" s="313"/>
      <c r="P961" s="313"/>
      <c r="Q961" s="313">
        <v>1.151012</v>
      </c>
      <c r="R961" s="313"/>
      <c r="S961" s="313"/>
      <c r="T961" s="313"/>
      <c r="U961" s="313"/>
      <c r="V961" s="313"/>
    </row>
    <row r="962" s="304" customFormat="1" ht="22.8" customHeight="1" spans="1:22">
      <c r="A962" s="321" t="s">
        <v>568</v>
      </c>
      <c r="B962" s="321" t="s">
        <v>569</v>
      </c>
      <c r="C962" s="321"/>
      <c r="D962" s="311" t="s">
        <v>570</v>
      </c>
      <c r="E962" s="311" t="s">
        <v>277</v>
      </c>
      <c r="F962" s="313">
        <v>9.6927</v>
      </c>
      <c r="G962" s="313"/>
      <c r="H962" s="313"/>
      <c r="I962" s="313"/>
      <c r="J962" s="313"/>
      <c r="K962" s="313"/>
      <c r="L962" s="313">
        <v>9.6927</v>
      </c>
      <c r="M962" s="313">
        <v>9.6927</v>
      </c>
      <c r="N962" s="313"/>
      <c r="O962" s="313"/>
      <c r="P962" s="313"/>
      <c r="Q962" s="313"/>
      <c r="R962" s="313"/>
      <c r="S962" s="313"/>
      <c r="T962" s="313"/>
      <c r="U962" s="313"/>
      <c r="V962" s="313"/>
    </row>
    <row r="963" s="304" customFormat="1" ht="22.8" customHeight="1" spans="1:22">
      <c r="A963" s="314" t="s">
        <v>568</v>
      </c>
      <c r="B963" s="314" t="s">
        <v>569</v>
      </c>
      <c r="C963" s="314" t="s">
        <v>569</v>
      </c>
      <c r="D963" s="315" t="s">
        <v>571</v>
      </c>
      <c r="E963" s="325" t="s">
        <v>572</v>
      </c>
      <c r="F963" s="317">
        <v>9.6927</v>
      </c>
      <c r="G963" s="318"/>
      <c r="H963" s="318"/>
      <c r="I963" s="318"/>
      <c r="J963" s="318"/>
      <c r="K963" s="318"/>
      <c r="L963" s="317">
        <v>9.6927</v>
      </c>
      <c r="M963" s="318">
        <v>9.6927</v>
      </c>
      <c r="N963" s="318"/>
      <c r="O963" s="318"/>
      <c r="P963" s="318"/>
      <c r="Q963" s="318"/>
      <c r="R963" s="318"/>
      <c r="S963" s="317"/>
      <c r="T963" s="318"/>
      <c r="U963" s="318"/>
      <c r="V963" s="318"/>
    </row>
    <row r="964" s="304" customFormat="1" ht="22.8" customHeight="1" spans="1:22">
      <c r="A964" s="321" t="s">
        <v>568</v>
      </c>
      <c r="B964" s="321" t="s">
        <v>573</v>
      </c>
      <c r="C964" s="321"/>
      <c r="D964" s="311" t="s">
        <v>574</v>
      </c>
      <c r="E964" s="311" t="s">
        <v>317</v>
      </c>
      <c r="F964" s="313">
        <v>1.151012</v>
      </c>
      <c r="G964" s="313"/>
      <c r="H964" s="313"/>
      <c r="I964" s="313"/>
      <c r="J964" s="313"/>
      <c r="K964" s="313"/>
      <c r="L964" s="313">
        <v>1.151012</v>
      </c>
      <c r="M964" s="313"/>
      <c r="N964" s="313"/>
      <c r="O964" s="313"/>
      <c r="P964" s="313"/>
      <c r="Q964" s="313">
        <v>1.151012</v>
      </c>
      <c r="R964" s="313"/>
      <c r="S964" s="313"/>
      <c r="T964" s="313"/>
      <c r="U964" s="313"/>
      <c r="V964" s="313"/>
    </row>
    <row r="965" s="304" customFormat="1" ht="22.8" customHeight="1" spans="1:22">
      <c r="A965" s="314" t="s">
        <v>568</v>
      </c>
      <c r="B965" s="314" t="s">
        <v>573</v>
      </c>
      <c r="C965" s="314" t="s">
        <v>573</v>
      </c>
      <c r="D965" s="315" t="s">
        <v>575</v>
      </c>
      <c r="E965" s="325" t="s">
        <v>576</v>
      </c>
      <c r="F965" s="317">
        <v>1.151012</v>
      </c>
      <c r="G965" s="318"/>
      <c r="H965" s="318"/>
      <c r="I965" s="318"/>
      <c r="J965" s="318"/>
      <c r="K965" s="318"/>
      <c r="L965" s="317">
        <v>1.151012</v>
      </c>
      <c r="M965" s="318"/>
      <c r="N965" s="318"/>
      <c r="O965" s="318"/>
      <c r="P965" s="318"/>
      <c r="Q965" s="318">
        <v>1.151012</v>
      </c>
      <c r="R965" s="318"/>
      <c r="S965" s="317"/>
      <c r="T965" s="318"/>
      <c r="U965" s="318"/>
      <c r="V965" s="318"/>
    </row>
    <row r="966" s="304" customFormat="1" ht="22.8" customHeight="1" spans="1:22">
      <c r="A966" s="321" t="s">
        <v>577</v>
      </c>
      <c r="B966" s="321"/>
      <c r="C966" s="321"/>
      <c r="D966" s="311" t="s">
        <v>577</v>
      </c>
      <c r="E966" s="311" t="s">
        <v>318</v>
      </c>
      <c r="F966" s="313">
        <v>5.2704</v>
      </c>
      <c r="G966" s="313"/>
      <c r="H966" s="313"/>
      <c r="I966" s="313"/>
      <c r="J966" s="313"/>
      <c r="K966" s="313"/>
      <c r="L966" s="313">
        <v>5.2704</v>
      </c>
      <c r="M966" s="313"/>
      <c r="N966" s="313"/>
      <c r="O966" s="313">
        <v>5.2704</v>
      </c>
      <c r="P966" s="313"/>
      <c r="Q966" s="313"/>
      <c r="R966" s="313"/>
      <c r="S966" s="313"/>
      <c r="T966" s="313"/>
      <c r="U966" s="313"/>
      <c r="V966" s="313"/>
    </row>
    <row r="967" s="304" customFormat="1" ht="22.8" customHeight="1" spans="1:22">
      <c r="A967" s="321" t="s">
        <v>577</v>
      </c>
      <c r="B967" s="321" t="s">
        <v>578</v>
      </c>
      <c r="C967" s="321"/>
      <c r="D967" s="311" t="s">
        <v>579</v>
      </c>
      <c r="E967" s="311" t="s">
        <v>344</v>
      </c>
      <c r="F967" s="313">
        <v>5.2704</v>
      </c>
      <c r="G967" s="313"/>
      <c r="H967" s="313"/>
      <c r="I967" s="313"/>
      <c r="J967" s="313"/>
      <c r="K967" s="313"/>
      <c r="L967" s="313">
        <v>5.2704</v>
      </c>
      <c r="M967" s="313"/>
      <c r="N967" s="313"/>
      <c r="O967" s="313">
        <v>5.2704</v>
      </c>
      <c r="P967" s="313"/>
      <c r="Q967" s="313"/>
      <c r="R967" s="313"/>
      <c r="S967" s="313"/>
      <c r="T967" s="313"/>
      <c r="U967" s="313"/>
      <c r="V967" s="313"/>
    </row>
    <row r="968" s="304" customFormat="1" ht="22.8" customHeight="1" spans="1:22">
      <c r="A968" s="314" t="s">
        <v>577</v>
      </c>
      <c r="B968" s="314" t="s">
        <v>578</v>
      </c>
      <c r="C968" s="314" t="s">
        <v>583</v>
      </c>
      <c r="D968" s="315" t="s">
        <v>677</v>
      </c>
      <c r="E968" s="325" t="s">
        <v>678</v>
      </c>
      <c r="F968" s="317">
        <v>5.2704</v>
      </c>
      <c r="G968" s="318"/>
      <c r="H968" s="318"/>
      <c r="I968" s="318"/>
      <c r="J968" s="318"/>
      <c r="K968" s="318"/>
      <c r="L968" s="317">
        <v>5.2704</v>
      </c>
      <c r="M968" s="318"/>
      <c r="N968" s="318"/>
      <c r="O968" s="318">
        <v>5.2704</v>
      </c>
      <c r="P968" s="318"/>
      <c r="Q968" s="318"/>
      <c r="R968" s="318"/>
      <c r="S968" s="317"/>
      <c r="T968" s="318"/>
      <c r="U968" s="318"/>
      <c r="V968" s="318"/>
    </row>
    <row r="969" s="304" customFormat="1" ht="22.8" customHeight="1" spans="1:22">
      <c r="A969" s="321" t="s">
        <v>932</v>
      </c>
      <c r="B969" s="321"/>
      <c r="C969" s="321"/>
      <c r="D969" s="311" t="s">
        <v>932</v>
      </c>
      <c r="E969" s="311" t="s">
        <v>385</v>
      </c>
      <c r="F969" s="313">
        <v>69.4436</v>
      </c>
      <c r="G969" s="313">
        <v>69.4436</v>
      </c>
      <c r="H969" s="313">
        <v>33.2532</v>
      </c>
      <c r="I969" s="313">
        <v>8.064</v>
      </c>
      <c r="J969" s="313">
        <v>10.7976</v>
      </c>
      <c r="K969" s="313">
        <v>17.3288</v>
      </c>
      <c r="L969" s="313"/>
      <c r="M969" s="313"/>
      <c r="N969" s="313"/>
      <c r="O969" s="313"/>
      <c r="P969" s="313"/>
      <c r="Q969" s="313"/>
      <c r="R969" s="313"/>
      <c r="S969" s="313"/>
      <c r="T969" s="313"/>
      <c r="U969" s="313"/>
      <c r="V969" s="313"/>
    </row>
    <row r="970" s="304" customFormat="1" ht="22.8" customHeight="1" spans="1:22">
      <c r="A970" s="321" t="s">
        <v>932</v>
      </c>
      <c r="B970" s="321" t="s">
        <v>622</v>
      </c>
      <c r="C970" s="321"/>
      <c r="D970" s="311" t="s">
        <v>939</v>
      </c>
      <c r="E970" s="311" t="s">
        <v>410</v>
      </c>
      <c r="F970" s="313">
        <v>69.4436</v>
      </c>
      <c r="G970" s="313">
        <v>69.4436</v>
      </c>
      <c r="H970" s="313">
        <v>33.2532</v>
      </c>
      <c r="I970" s="313">
        <v>8.064</v>
      </c>
      <c r="J970" s="313">
        <v>10.7976</v>
      </c>
      <c r="K970" s="313">
        <v>17.3288</v>
      </c>
      <c r="L970" s="313"/>
      <c r="M970" s="313"/>
      <c r="N970" s="313"/>
      <c r="O970" s="313"/>
      <c r="P970" s="313"/>
      <c r="Q970" s="313"/>
      <c r="R970" s="313"/>
      <c r="S970" s="313"/>
      <c r="T970" s="313"/>
      <c r="U970" s="313"/>
      <c r="V970" s="313"/>
    </row>
    <row r="971" s="304" customFormat="1" ht="22.8" customHeight="1" spans="1:22">
      <c r="A971" s="314" t="s">
        <v>932</v>
      </c>
      <c r="B971" s="314" t="s">
        <v>622</v>
      </c>
      <c r="C971" s="314" t="s">
        <v>565</v>
      </c>
      <c r="D971" s="315" t="s">
        <v>940</v>
      </c>
      <c r="E971" s="325" t="s">
        <v>567</v>
      </c>
      <c r="F971" s="317">
        <v>69.4436</v>
      </c>
      <c r="G971" s="318">
        <v>69.4436</v>
      </c>
      <c r="H971" s="318">
        <v>33.2532</v>
      </c>
      <c r="I971" s="318">
        <v>8.064</v>
      </c>
      <c r="J971" s="318">
        <v>10.7976</v>
      </c>
      <c r="K971" s="318">
        <v>17.3288</v>
      </c>
      <c r="L971" s="317"/>
      <c r="M971" s="318"/>
      <c r="N971" s="318"/>
      <c r="O971" s="318"/>
      <c r="P971" s="318"/>
      <c r="Q971" s="318"/>
      <c r="R971" s="318"/>
      <c r="S971" s="317"/>
      <c r="T971" s="318"/>
      <c r="U971" s="318"/>
      <c r="V971" s="318"/>
    </row>
    <row r="972" s="304" customFormat="1" ht="22.8" customHeight="1" spans="1:22">
      <c r="A972" s="321" t="s">
        <v>582</v>
      </c>
      <c r="B972" s="321"/>
      <c r="C972" s="321"/>
      <c r="D972" s="311" t="s">
        <v>582</v>
      </c>
      <c r="E972" s="311" t="s">
        <v>454</v>
      </c>
      <c r="F972" s="313">
        <v>8.3332</v>
      </c>
      <c r="G972" s="313"/>
      <c r="H972" s="313"/>
      <c r="I972" s="313"/>
      <c r="J972" s="313"/>
      <c r="K972" s="313"/>
      <c r="L972" s="313"/>
      <c r="M972" s="313"/>
      <c r="N972" s="313"/>
      <c r="O972" s="313"/>
      <c r="P972" s="313"/>
      <c r="Q972" s="313"/>
      <c r="R972" s="313">
        <v>8.3332</v>
      </c>
      <c r="S972" s="313"/>
      <c r="T972" s="313"/>
      <c r="U972" s="313"/>
      <c r="V972" s="313"/>
    </row>
    <row r="973" s="304" customFormat="1" ht="22.8" customHeight="1" spans="1:22">
      <c r="A973" s="321" t="s">
        <v>582</v>
      </c>
      <c r="B973" s="321" t="s">
        <v>583</v>
      </c>
      <c r="C973" s="321"/>
      <c r="D973" s="311" t="s">
        <v>584</v>
      </c>
      <c r="E973" s="311" t="s">
        <v>460</v>
      </c>
      <c r="F973" s="313">
        <v>8.3332</v>
      </c>
      <c r="G973" s="313"/>
      <c r="H973" s="313"/>
      <c r="I973" s="313"/>
      <c r="J973" s="313"/>
      <c r="K973" s="313"/>
      <c r="L973" s="313"/>
      <c r="M973" s="313"/>
      <c r="N973" s="313"/>
      <c r="O973" s="313"/>
      <c r="P973" s="313"/>
      <c r="Q973" s="313"/>
      <c r="R973" s="313">
        <v>8.3332</v>
      </c>
      <c r="S973" s="313"/>
      <c r="T973" s="313"/>
      <c r="U973" s="313"/>
      <c r="V973" s="313"/>
    </row>
    <row r="974" s="304" customFormat="1" ht="22.8" customHeight="1" spans="1:22">
      <c r="A974" s="314" t="s">
        <v>582</v>
      </c>
      <c r="B974" s="314" t="s">
        <v>583</v>
      </c>
      <c r="C974" s="314" t="s">
        <v>565</v>
      </c>
      <c r="D974" s="315" t="s">
        <v>585</v>
      </c>
      <c r="E974" s="325" t="s">
        <v>586</v>
      </c>
      <c r="F974" s="317">
        <v>8.3332</v>
      </c>
      <c r="G974" s="318"/>
      <c r="H974" s="318"/>
      <c r="I974" s="318"/>
      <c r="J974" s="318"/>
      <c r="K974" s="318"/>
      <c r="L974" s="317"/>
      <c r="M974" s="318"/>
      <c r="N974" s="318"/>
      <c r="O974" s="318"/>
      <c r="P974" s="318"/>
      <c r="Q974" s="318"/>
      <c r="R974" s="318">
        <v>8.3332</v>
      </c>
      <c r="S974" s="317"/>
      <c r="T974" s="318"/>
      <c r="U974" s="318"/>
      <c r="V974" s="318"/>
    </row>
    <row r="975" s="304" customFormat="1" ht="22.8" customHeight="1" spans="1:22">
      <c r="A975" s="309"/>
      <c r="B975" s="309"/>
      <c r="C975" s="309"/>
      <c r="D975" s="312" t="s">
        <v>953</v>
      </c>
      <c r="E975" s="312" t="s">
        <v>954</v>
      </c>
      <c r="F975" s="310">
        <v>93.879722</v>
      </c>
      <c r="G975" s="310">
        <v>69.2696</v>
      </c>
      <c r="H975" s="310">
        <v>33.744</v>
      </c>
      <c r="I975" s="310">
        <v>7.2</v>
      </c>
      <c r="J975" s="310">
        <v>10.7448</v>
      </c>
      <c r="K975" s="310">
        <v>17.5808</v>
      </c>
      <c r="L975" s="310">
        <v>16.297722</v>
      </c>
      <c r="M975" s="310">
        <v>9.8031</v>
      </c>
      <c r="N975" s="310"/>
      <c r="O975" s="310">
        <v>5.3305</v>
      </c>
      <c r="P975" s="310"/>
      <c r="Q975" s="310">
        <v>1.164122</v>
      </c>
      <c r="R975" s="310">
        <v>8.3124</v>
      </c>
      <c r="S975" s="310"/>
      <c r="T975" s="310"/>
      <c r="U975" s="310"/>
      <c r="V975" s="310"/>
    </row>
    <row r="976" s="304" customFormat="1" ht="22.8" customHeight="1" spans="1:22">
      <c r="A976" s="321" t="s">
        <v>568</v>
      </c>
      <c r="B976" s="321"/>
      <c r="C976" s="321"/>
      <c r="D976" s="311" t="s">
        <v>568</v>
      </c>
      <c r="E976" s="311" t="s">
        <v>264</v>
      </c>
      <c r="F976" s="313">
        <v>10.967222</v>
      </c>
      <c r="G976" s="313"/>
      <c r="H976" s="313"/>
      <c r="I976" s="313"/>
      <c r="J976" s="313"/>
      <c r="K976" s="313"/>
      <c r="L976" s="313">
        <v>10.967222</v>
      </c>
      <c r="M976" s="313">
        <v>9.8031</v>
      </c>
      <c r="N976" s="313"/>
      <c r="O976" s="313"/>
      <c r="P976" s="313"/>
      <c r="Q976" s="313">
        <v>1.164122</v>
      </c>
      <c r="R976" s="313"/>
      <c r="S976" s="313"/>
      <c r="T976" s="313"/>
      <c r="U976" s="313"/>
      <c r="V976" s="313"/>
    </row>
    <row r="977" s="304" customFormat="1" ht="22.8" customHeight="1" spans="1:22">
      <c r="A977" s="321" t="s">
        <v>568</v>
      </c>
      <c r="B977" s="321" t="s">
        <v>569</v>
      </c>
      <c r="C977" s="321"/>
      <c r="D977" s="311" t="s">
        <v>570</v>
      </c>
      <c r="E977" s="311" t="s">
        <v>277</v>
      </c>
      <c r="F977" s="313">
        <v>9.8031</v>
      </c>
      <c r="G977" s="313"/>
      <c r="H977" s="313"/>
      <c r="I977" s="313"/>
      <c r="J977" s="313"/>
      <c r="K977" s="313"/>
      <c r="L977" s="313">
        <v>9.8031</v>
      </c>
      <c r="M977" s="313">
        <v>9.8031</v>
      </c>
      <c r="N977" s="313"/>
      <c r="O977" s="313"/>
      <c r="P977" s="313"/>
      <c r="Q977" s="313"/>
      <c r="R977" s="313"/>
      <c r="S977" s="313"/>
      <c r="T977" s="313"/>
      <c r="U977" s="313"/>
      <c r="V977" s="313"/>
    </row>
    <row r="978" s="304" customFormat="1" ht="22.8" customHeight="1" spans="1:22">
      <c r="A978" s="314" t="s">
        <v>568</v>
      </c>
      <c r="B978" s="314" t="s">
        <v>569</v>
      </c>
      <c r="C978" s="314" t="s">
        <v>569</v>
      </c>
      <c r="D978" s="315" t="s">
        <v>571</v>
      </c>
      <c r="E978" s="325" t="s">
        <v>572</v>
      </c>
      <c r="F978" s="317">
        <v>9.8031</v>
      </c>
      <c r="G978" s="318"/>
      <c r="H978" s="318"/>
      <c r="I978" s="318"/>
      <c r="J978" s="318"/>
      <c r="K978" s="318"/>
      <c r="L978" s="317">
        <v>9.8031</v>
      </c>
      <c r="M978" s="318">
        <v>9.8031</v>
      </c>
      <c r="N978" s="318"/>
      <c r="O978" s="318"/>
      <c r="P978" s="318"/>
      <c r="Q978" s="318"/>
      <c r="R978" s="318"/>
      <c r="S978" s="317"/>
      <c r="T978" s="318"/>
      <c r="U978" s="318"/>
      <c r="V978" s="318"/>
    </row>
    <row r="979" s="304" customFormat="1" ht="22.8" customHeight="1" spans="1:22">
      <c r="A979" s="321" t="s">
        <v>568</v>
      </c>
      <c r="B979" s="321" t="s">
        <v>573</v>
      </c>
      <c r="C979" s="321"/>
      <c r="D979" s="311" t="s">
        <v>574</v>
      </c>
      <c r="E979" s="311" t="s">
        <v>317</v>
      </c>
      <c r="F979" s="313">
        <v>1.164122</v>
      </c>
      <c r="G979" s="313"/>
      <c r="H979" s="313"/>
      <c r="I979" s="313"/>
      <c r="J979" s="313"/>
      <c r="K979" s="313"/>
      <c r="L979" s="313">
        <v>1.164122</v>
      </c>
      <c r="M979" s="313"/>
      <c r="N979" s="313"/>
      <c r="O979" s="313"/>
      <c r="P979" s="313"/>
      <c r="Q979" s="313">
        <v>1.164122</v>
      </c>
      <c r="R979" s="313"/>
      <c r="S979" s="313"/>
      <c r="T979" s="313"/>
      <c r="U979" s="313"/>
      <c r="V979" s="313"/>
    </row>
    <row r="980" s="304" customFormat="1" ht="22.8" customHeight="1" spans="1:22">
      <c r="A980" s="314" t="s">
        <v>568</v>
      </c>
      <c r="B980" s="314" t="s">
        <v>573</v>
      </c>
      <c r="C980" s="314" t="s">
        <v>573</v>
      </c>
      <c r="D980" s="315" t="s">
        <v>575</v>
      </c>
      <c r="E980" s="325" t="s">
        <v>576</v>
      </c>
      <c r="F980" s="317">
        <v>1.164122</v>
      </c>
      <c r="G980" s="318"/>
      <c r="H980" s="318"/>
      <c r="I980" s="318"/>
      <c r="J980" s="318"/>
      <c r="K980" s="318"/>
      <c r="L980" s="317">
        <v>1.164122</v>
      </c>
      <c r="M980" s="318"/>
      <c r="N980" s="318"/>
      <c r="O980" s="318"/>
      <c r="P980" s="318"/>
      <c r="Q980" s="318">
        <v>1.164122</v>
      </c>
      <c r="R980" s="318"/>
      <c r="S980" s="317"/>
      <c r="T980" s="318"/>
      <c r="U980" s="318"/>
      <c r="V980" s="318"/>
    </row>
    <row r="981" s="304" customFormat="1" ht="22.8" customHeight="1" spans="1:22">
      <c r="A981" s="321" t="s">
        <v>577</v>
      </c>
      <c r="B981" s="321"/>
      <c r="C981" s="321"/>
      <c r="D981" s="311" t="s">
        <v>577</v>
      </c>
      <c r="E981" s="311" t="s">
        <v>318</v>
      </c>
      <c r="F981" s="313">
        <v>5.3305</v>
      </c>
      <c r="G981" s="313"/>
      <c r="H981" s="313"/>
      <c r="I981" s="313"/>
      <c r="J981" s="313"/>
      <c r="K981" s="313"/>
      <c r="L981" s="313">
        <v>5.3305</v>
      </c>
      <c r="M981" s="313"/>
      <c r="N981" s="313"/>
      <c r="O981" s="313">
        <v>5.3305</v>
      </c>
      <c r="P981" s="313"/>
      <c r="Q981" s="313"/>
      <c r="R981" s="313"/>
      <c r="S981" s="313"/>
      <c r="T981" s="313"/>
      <c r="U981" s="313"/>
      <c r="V981" s="313"/>
    </row>
    <row r="982" s="304" customFormat="1" ht="22.8" customHeight="1" spans="1:22">
      <c r="A982" s="321" t="s">
        <v>577</v>
      </c>
      <c r="B982" s="321" t="s">
        <v>578</v>
      </c>
      <c r="C982" s="321"/>
      <c r="D982" s="311" t="s">
        <v>579</v>
      </c>
      <c r="E982" s="311" t="s">
        <v>344</v>
      </c>
      <c r="F982" s="313">
        <v>5.3305</v>
      </c>
      <c r="G982" s="313"/>
      <c r="H982" s="313"/>
      <c r="I982" s="313"/>
      <c r="J982" s="313"/>
      <c r="K982" s="313"/>
      <c r="L982" s="313">
        <v>5.3305</v>
      </c>
      <c r="M982" s="313"/>
      <c r="N982" s="313"/>
      <c r="O982" s="313">
        <v>5.3305</v>
      </c>
      <c r="P982" s="313"/>
      <c r="Q982" s="313"/>
      <c r="R982" s="313"/>
      <c r="S982" s="313"/>
      <c r="T982" s="313"/>
      <c r="U982" s="313"/>
      <c r="V982" s="313"/>
    </row>
    <row r="983" s="304" customFormat="1" ht="22.8" customHeight="1" spans="1:22">
      <c r="A983" s="314" t="s">
        <v>577</v>
      </c>
      <c r="B983" s="314" t="s">
        <v>578</v>
      </c>
      <c r="C983" s="314" t="s">
        <v>583</v>
      </c>
      <c r="D983" s="315" t="s">
        <v>677</v>
      </c>
      <c r="E983" s="325" t="s">
        <v>678</v>
      </c>
      <c r="F983" s="317">
        <v>5.3305</v>
      </c>
      <c r="G983" s="318"/>
      <c r="H983" s="318"/>
      <c r="I983" s="318"/>
      <c r="J983" s="318"/>
      <c r="K983" s="318"/>
      <c r="L983" s="317">
        <v>5.3305</v>
      </c>
      <c r="M983" s="318"/>
      <c r="N983" s="318"/>
      <c r="O983" s="318">
        <v>5.3305</v>
      </c>
      <c r="P983" s="318"/>
      <c r="Q983" s="318"/>
      <c r="R983" s="318"/>
      <c r="S983" s="317"/>
      <c r="T983" s="318"/>
      <c r="U983" s="318"/>
      <c r="V983" s="318"/>
    </row>
    <row r="984" s="304" customFormat="1" ht="22.8" customHeight="1" spans="1:22">
      <c r="A984" s="321" t="s">
        <v>932</v>
      </c>
      <c r="B984" s="321"/>
      <c r="C984" s="321"/>
      <c r="D984" s="311" t="s">
        <v>932</v>
      </c>
      <c r="E984" s="311" t="s">
        <v>385</v>
      </c>
      <c r="F984" s="313">
        <v>69.2696</v>
      </c>
      <c r="G984" s="313">
        <v>69.2696</v>
      </c>
      <c r="H984" s="313">
        <v>33.744</v>
      </c>
      <c r="I984" s="313">
        <v>7.2</v>
      </c>
      <c r="J984" s="313">
        <v>10.7448</v>
      </c>
      <c r="K984" s="313">
        <v>17.5808</v>
      </c>
      <c r="L984" s="313"/>
      <c r="M984" s="313"/>
      <c r="N984" s="313"/>
      <c r="O984" s="313"/>
      <c r="P984" s="313"/>
      <c r="Q984" s="313"/>
      <c r="R984" s="313"/>
      <c r="S984" s="313"/>
      <c r="T984" s="313"/>
      <c r="U984" s="313"/>
      <c r="V984" s="313"/>
    </row>
    <row r="985" s="304" customFormat="1" ht="22.8" customHeight="1" spans="1:22">
      <c r="A985" s="321" t="s">
        <v>932</v>
      </c>
      <c r="B985" s="321" t="s">
        <v>622</v>
      </c>
      <c r="C985" s="321"/>
      <c r="D985" s="311" t="s">
        <v>939</v>
      </c>
      <c r="E985" s="311" t="s">
        <v>410</v>
      </c>
      <c r="F985" s="313">
        <v>69.2696</v>
      </c>
      <c r="G985" s="313">
        <v>69.2696</v>
      </c>
      <c r="H985" s="313">
        <v>33.744</v>
      </c>
      <c r="I985" s="313">
        <v>7.2</v>
      </c>
      <c r="J985" s="313">
        <v>10.7448</v>
      </c>
      <c r="K985" s="313">
        <v>17.5808</v>
      </c>
      <c r="L985" s="313"/>
      <c r="M985" s="313"/>
      <c r="N985" s="313"/>
      <c r="O985" s="313"/>
      <c r="P985" s="313"/>
      <c r="Q985" s="313"/>
      <c r="R985" s="313"/>
      <c r="S985" s="313"/>
      <c r="T985" s="313"/>
      <c r="U985" s="313"/>
      <c r="V985" s="313"/>
    </row>
    <row r="986" s="304" customFormat="1" ht="22.8" customHeight="1" spans="1:22">
      <c r="A986" s="314" t="s">
        <v>932</v>
      </c>
      <c r="B986" s="314" t="s">
        <v>622</v>
      </c>
      <c r="C986" s="314" t="s">
        <v>565</v>
      </c>
      <c r="D986" s="315" t="s">
        <v>940</v>
      </c>
      <c r="E986" s="325" t="s">
        <v>567</v>
      </c>
      <c r="F986" s="317">
        <v>69.2696</v>
      </c>
      <c r="G986" s="318">
        <v>69.2696</v>
      </c>
      <c r="H986" s="318">
        <v>33.744</v>
      </c>
      <c r="I986" s="318">
        <v>7.2</v>
      </c>
      <c r="J986" s="318">
        <v>10.7448</v>
      </c>
      <c r="K986" s="318">
        <v>17.5808</v>
      </c>
      <c r="L986" s="317"/>
      <c r="M986" s="318"/>
      <c r="N986" s="318"/>
      <c r="O986" s="318"/>
      <c r="P986" s="318"/>
      <c r="Q986" s="318"/>
      <c r="R986" s="318"/>
      <c r="S986" s="317"/>
      <c r="T986" s="318"/>
      <c r="U986" s="318"/>
      <c r="V986" s="318"/>
    </row>
    <row r="987" s="304" customFormat="1" ht="22.8" customHeight="1" spans="1:22">
      <c r="A987" s="321" t="s">
        <v>582</v>
      </c>
      <c r="B987" s="321"/>
      <c r="C987" s="321"/>
      <c r="D987" s="311" t="s">
        <v>582</v>
      </c>
      <c r="E987" s="311" t="s">
        <v>454</v>
      </c>
      <c r="F987" s="313">
        <v>8.3124</v>
      </c>
      <c r="G987" s="313"/>
      <c r="H987" s="313"/>
      <c r="I987" s="313"/>
      <c r="J987" s="313"/>
      <c r="K987" s="313"/>
      <c r="L987" s="313"/>
      <c r="M987" s="313"/>
      <c r="N987" s="313"/>
      <c r="O987" s="313"/>
      <c r="P987" s="313"/>
      <c r="Q987" s="313"/>
      <c r="R987" s="313">
        <v>8.3124</v>
      </c>
      <c r="S987" s="313"/>
      <c r="T987" s="313"/>
      <c r="U987" s="313"/>
      <c r="V987" s="313"/>
    </row>
    <row r="988" s="304" customFormat="1" ht="22.8" customHeight="1" spans="1:22">
      <c r="A988" s="321" t="s">
        <v>582</v>
      </c>
      <c r="B988" s="321" t="s">
        <v>583</v>
      </c>
      <c r="C988" s="321"/>
      <c r="D988" s="311" t="s">
        <v>584</v>
      </c>
      <c r="E988" s="311" t="s">
        <v>460</v>
      </c>
      <c r="F988" s="313">
        <v>8.3124</v>
      </c>
      <c r="G988" s="313"/>
      <c r="H988" s="313"/>
      <c r="I988" s="313"/>
      <c r="J988" s="313"/>
      <c r="K988" s="313"/>
      <c r="L988" s="313"/>
      <c r="M988" s="313"/>
      <c r="N988" s="313"/>
      <c r="O988" s="313"/>
      <c r="P988" s="313"/>
      <c r="Q988" s="313"/>
      <c r="R988" s="313">
        <v>8.3124</v>
      </c>
      <c r="S988" s="313"/>
      <c r="T988" s="313"/>
      <c r="U988" s="313"/>
      <c r="V988" s="313"/>
    </row>
    <row r="989" s="304" customFormat="1" ht="22.8" customHeight="1" spans="1:22">
      <c r="A989" s="314" t="s">
        <v>582</v>
      </c>
      <c r="B989" s="314" t="s">
        <v>583</v>
      </c>
      <c r="C989" s="314" t="s">
        <v>565</v>
      </c>
      <c r="D989" s="315" t="s">
        <v>585</v>
      </c>
      <c r="E989" s="325" t="s">
        <v>586</v>
      </c>
      <c r="F989" s="317">
        <v>8.3124</v>
      </c>
      <c r="G989" s="318"/>
      <c r="H989" s="318"/>
      <c r="I989" s="318"/>
      <c r="J989" s="318"/>
      <c r="K989" s="318"/>
      <c r="L989" s="317"/>
      <c r="M989" s="318"/>
      <c r="N989" s="318"/>
      <c r="O989" s="318"/>
      <c r="P989" s="318"/>
      <c r="Q989" s="318"/>
      <c r="R989" s="318">
        <v>8.3124</v>
      </c>
      <c r="S989" s="317"/>
      <c r="T989" s="318"/>
      <c r="U989" s="318"/>
      <c r="V989" s="318"/>
    </row>
    <row r="990" s="304" customFormat="1" ht="22.8" customHeight="1" spans="1:22">
      <c r="A990" s="309"/>
      <c r="B990" s="309"/>
      <c r="C990" s="309"/>
      <c r="D990" s="311" t="s">
        <v>955</v>
      </c>
      <c r="E990" s="311" t="s">
        <v>956</v>
      </c>
      <c r="F990" s="310">
        <v>9160.514837</v>
      </c>
      <c r="G990" s="310">
        <v>8379.61604</v>
      </c>
      <c r="H990" s="310">
        <v>5173.16184</v>
      </c>
      <c r="I990" s="310">
        <v>1006.692</v>
      </c>
      <c r="J990" s="310">
        <v>1403.5642</v>
      </c>
      <c r="K990" s="310">
        <v>796.198</v>
      </c>
      <c r="L990" s="310">
        <v>617.571697</v>
      </c>
      <c r="M990" s="310">
        <v>481.7992</v>
      </c>
      <c r="N990" s="310"/>
      <c r="O990" s="310">
        <v>117.3595</v>
      </c>
      <c r="P990" s="310"/>
      <c r="Q990" s="310">
        <v>18.412997</v>
      </c>
      <c r="R990" s="310">
        <v>163.3271</v>
      </c>
      <c r="S990" s="310"/>
      <c r="T990" s="310"/>
      <c r="U990" s="310"/>
      <c r="V990" s="310"/>
    </row>
    <row r="991" s="304" customFormat="1" ht="22.8" customHeight="1" spans="1:22">
      <c r="A991" s="309"/>
      <c r="B991" s="309"/>
      <c r="C991" s="309"/>
      <c r="D991" s="312" t="s">
        <v>957</v>
      </c>
      <c r="E991" s="312" t="s">
        <v>958</v>
      </c>
      <c r="F991" s="310">
        <v>677.371595</v>
      </c>
      <c r="G991" s="310">
        <v>492.3275</v>
      </c>
      <c r="H991" s="310">
        <v>282.0192</v>
      </c>
      <c r="I991" s="310">
        <v>37.3344</v>
      </c>
      <c r="J991" s="310">
        <v>85.2783</v>
      </c>
      <c r="K991" s="310">
        <v>87.6956</v>
      </c>
      <c r="L991" s="310">
        <v>125.964795</v>
      </c>
      <c r="M991" s="310">
        <v>78.1644</v>
      </c>
      <c r="N991" s="310"/>
      <c r="O991" s="310">
        <v>42.5019</v>
      </c>
      <c r="P991" s="310"/>
      <c r="Q991" s="310">
        <v>5.298495</v>
      </c>
      <c r="R991" s="310">
        <v>59.0793</v>
      </c>
      <c r="S991" s="310"/>
      <c r="T991" s="310"/>
      <c r="U991" s="310"/>
      <c r="V991" s="310"/>
    </row>
    <row r="992" s="304" customFormat="1" ht="22.8" customHeight="1" spans="1:22">
      <c r="A992" s="321" t="s">
        <v>568</v>
      </c>
      <c r="B992" s="321"/>
      <c r="C992" s="321"/>
      <c r="D992" s="311" t="s">
        <v>568</v>
      </c>
      <c r="E992" s="311" t="s">
        <v>264</v>
      </c>
      <c r="F992" s="313">
        <v>83.462895</v>
      </c>
      <c r="G992" s="313"/>
      <c r="H992" s="313"/>
      <c r="I992" s="313"/>
      <c r="J992" s="313"/>
      <c r="K992" s="313"/>
      <c r="L992" s="313">
        <v>83.462895</v>
      </c>
      <c r="M992" s="313">
        <v>78.1644</v>
      </c>
      <c r="N992" s="313"/>
      <c r="O992" s="313"/>
      <c r="P992" s="313"/>
      <c r="Q992" s="313">
        <v>5.298495</v>
      </c>
      <c r="R992" s="313"/>
      <c r="S992" s="313"/>
      <c r="T992" s="313"/>
      <c r="U992" s="313"/>
      <c r="V992" s="313"/>
    </row>
    <row r="993" s="304" customFormat="1" ht="22.8" customHeight="1" spans="1:22">
      <c r="A993" s="321" t="s">
        <v>568</v>
      </c>
      <c r="B993" s="321" t="s">
        <v>569</v>
      </c>
      <c r="C993" s="321"/>
      <c r="D993" s="311" t="s">
        <v>570</v>
      </c>
      <c r="E993" s="311" t="s">
        <v>277</v>
      </c>
      <c r="F993" s="313">
        <v>78.1644</v>
      </c>
      <c r="G993" s="313"/>
      <c r="H993" s="313"/>
      <c r="I993" s="313"/>
      <c r="J993" s="313"/>
      <c r="K993" s="313"/>
      <c r="L993" s="313">
        <v>78.1644</v>
      </c>
      <c r="M993" s="313">
        <v>78.1644</v>
      </c>
      <c r="N993" s="313"/>
      <c r="O993" s="313"/>
      <c r="P993" s="313"/>
      <c r="Q993" s="313"/>
      <c r="R993" s="313"/>
      <c r="S993" s="313"/>
      <c r="T993" s="313"/>
      <c r="U993" s="313"/>
      <c r="V993" s="313"/>
    </row>
    <row r="994" s="304" customFormat="1" ht="22.8" customHeight="1" spans="1:22">
      <c r="A994" s="314" t="s">
        <v>568</v>
      </c>
      <c r="B994" s="314" t="s">
        <v>569</v>
      </c>
      <c r="C994" s="314" t="s">
        <v>569</v>
      </c>
      <c r="D994" s="315" t="s">
        <v>571</v>
      </c>
      <c r="E994" s="325" t="s">
        <v>572</v>
      </c>
      <c r="F994" s="317">
        <v>78.1644</v>
      </c>
      <c r="G994" s="318"/>
      <c r="H994" s="318"/>
      <c r="I994" s="318"/>
      <c r="J994" s="318"/>
      <c r="K994" s="318"/>
      <c r="L994" s="317">
        <v>78.1644</v>
      </c>
      <c r="M994" s="318">
        <v>78.1644</v>
      </c>
      <c r="N994" s="318"/>
      <c r="O994" s="318"/>
      <c r="P994" s="318"/>
      <c r="Q994" s="318"/>
      <c r="R994" s="318"/>
      <c r="S994" s="317"/>
      <c r="T994" s="318"/>
      <c r="U994" s="318"/>
      <c r="V994" s="318"/>
    </row>
    <row r="995" s="304" customFormat="1" ht="22.8" customHeight="1" spans="1:22">
      <c r="A995" s="321" t="s">
        <v>568</v>
      </c>
      <c r="B995" s="321" t="s">
        <v>573</v>
      </c>
      <c r="C995" s="321"/>
      <c r="D995" s="311" t="s">
        <v>574</v>
      </c>
      <c r="E995" s="311" t="s">
        <v>317</v>
      </c>
      <c r="F995" s="313">
        <v>5.298495</v>
      </c>
      <c r="G995" s="313"/>
      <c r="H995" s="313"/>
      <c r="I995" s="313"/>
      <c r="J995" s="313"/>
      <c r="K995" s="313"/>
      <c r="L995" s="313">
        <v>5.298495</v>
      </c>
      <c r="M995" s="313"/>
      <c r="N995" s="313"/>
      <c r="O995" s="313"/>
      <c r="P995" s="313"/>
      <c r="Q995" s="313">
        <v>5.298495</v>
      </c>
      <c r="R995" s="313"/>
      <c r="S995" s="313"/>
      <c r="T995" s="313"/>
      <c r="U995" s="313"/>
      <c r="V995" s="313"/>
    </row>
    <row r="996" s="304" customFormat="1" ht="22.8" customHeight="1" spans="1:22">
      <c r="A996" s="314" t="s">
        <v>568</v>
      </c>
      <c r="B996" s="314" t="s">
        <v>573</v>
      </c>
      <c r="C996" s="314" t="s">
        <v>573</v>
      </c>
      <c r="D996" s="315" t="s">
        <v>575</v>
      </c>
      <c r="E996" s="325" t="s">
        <v>576</v>
      </c>
      <c r="F996" s="317">
        <v>5.298495</v>
      </c>
      <c r="G996" s="318"/>
      <c r="H996" s="318"/>
      <c r="I996" s="318"/>
      <c r="J996" s="318"/>
      <c r="K996" s="318"/>
      <c r="L996" s="317">
        <v>5.298495</v>
      </c>
      <c r="M996" s="318"/>
      <c r="N996" s="318"/>
      <c r="O996" s="318"/>
      <c r="P996" s="318"/>
      <c r="Q996" s="318">
        <v>5.298495</v>
      </c>
      <c r="R996" s="318"/>
      <c r="S996" s="317"/>
      <c r="T996" s="318"/>
      <c r="U996" s="318"/>
      <c r="V996" s="318"/>
    </row>
    <row r="997" s="304" customFormat="1" ht="22.8" customHeight="1" spans="1:22">
      <c r="A997" s="321" t="s">
        <v>577</v>
      </c>
      <c r="B997" s="321"/>
      <c r="C997" s="321"/>
      <c r="D997" s="311" t="s">
        <v>577</v>
      </c>
      <c r="E997" s="311" t="s">
        <v>318</v>
      </c>
      <c r="F997" s="313">
        <v>534.8294</v>
      </c>
      <c r="G997" s="313">
        <v>492.3275</v>
      </c>
      <c r="H997" s="313">
        <v>282.0192</v>
      </c>
      <c r="I997" s="313">
        <v>37.3344</v>
      </c>
      <c r="J997" s="313">
        <v>85.2783</v>
      </c>
      <c r="K997" s="313">
        <v>87.6956</v>
      </c>
      <c r="L997" s="313">
        <v>42.5019</v>
      </c>
      <c r="M997" s="313"/>
      <c r="N997" s="313"/>
      <c r="O997" s="313">
        <v>42.5019</v>
      </c>
      <c r="P997" s="313"/>
      <c r="Q997" s="313"/>
      <c r="R997" s="313"/>
      <c r="S997" s="313"/>
      <c r="T997" s="313"/>
      <c r="U997" s="313"/>
      <c r="V997" s="313"/>
    </row>
    <row r="998" s="304" customFormat="1" ht="22.8" customHeight="1" spans="1:22">
      <c r="A998" s="321" t="s">
        <v>577</v>
      </c>
      <c r="B998" s="321" t="s">
        <v>565</v>
      </c>
      <c r="C998" s="321"/>
      <c r="D998" s="311" t="s">
        <v>959</v>
      </c>
      <c r="E998" s="311" t="s">
        <v>319</v>
      </c>
      <c r="F998" s="313">
        <v>492.3275</v>
      </c>
      <c r="G998" s="313">
        <v>492.3275</v>
      </c>
      <c r="H998" s="313">
        <v>282.0192</v>
      </c>
      <c r="I998" s="313">
        <v>37.3344</v>
      </c>
      <c r="J998" s="313">
        <v>85.2783</v>
      </c>
      <c r="K998" s="313">
        <v>87.6956</v>
      </c>
      <c r="L998" s="313"/>
      <c r="M998" s="313"/>
      <c r="N998" s="313"/>
      <c r="O998" s="313"/>
      <c r="P998" s="313"/>
      <c r="Q998" s="313"/>
      <c r="R998" s="313"/>
      <c r="S998" s="313"/>
      <c r="T998" s="313"/>
      <c r="U998" s="313"/>
      <c r="V998" s="313"/>
    </row>
    <row r="999" s="304" customFormat="1" ht="22.8" customHeight="1" spans="1:22">
      <c r="A999" s="314" t="s">
        <v>577</v>
      </c>
      <c r="B999" s="314" t="s">
        <v>565</v>
      </c>
      <c r="C999" s="314" t="s">
        <v>565</v>
      </c>
      <c r="D999" s="315" t="s">
        <v>960</v>
      </c>
      <c r="E999" s="325" t="s">
        <v>567</v>
      </c>
      <c r="F999" s="317">
        <v>492.3275</v>
      </c>
      <c r="G999" s="318">
        <v>492.3275</v>
      </c>
      <c r="H999" s="318">
        <v>282.0192</v>
      </c>
      <c r="I999" s="318">
        <v>37.3344</v>
      </c>
      <c r="J999" s="318">
        <v>85.2783</v>
      </c>
      <c r="K999" s="318">
        <v>87.6956</v>
      </c>
      <c r="L999" s="317"/>
      <c r="M999" s="318"/>
      <c r="N999" s="318"/>
      <c r="O999" s="318"/>
      <c r="P999" s="318"/>
      <c r="Q999" s="318"/>
      <c r="R999" s="318"/>
      <c r="S999" s="317"/>
      <c r="T999" s="318"/>
      <c r="U999" s="318"/>
      <c r="V999" s="318"/>
    </row>
    <row r="1000" s="304" customFormat="1" ht="22.8" customHeight="1" spans="1:22">
      <c r="A1000" s="321" t="s">
        <v>577</v>
      </c>
      <c r="B1000" s="321" t="s">
        <v>578</v>
      </c>
      <c r="C1000" s="321"/>
      <c r="D1000" s="311" t="s">
        <v>579</v>
      </c>
      <c r="E1000" s="311" t="s">
        <v>344</v>
      </c>
      <c r="F1000" s="313">
        <v>42.5019</v>
      </c>
      <c r="G1000" s="313"/>
      <c r="H1000" s="313"/>
      <c r="I1000" s="313"/>
      <c r="J1000" s="313"/>
      <c r="K1000" s="313"/>
      <c r="L1000" s="313">
        <v>42.5019</v>
      </c>
      <c r="M1000" s="313"/>
      <c r="N1000" s="313"/>
      <c r="O1000" s="313">
        <v>42.5019</v>
      </c>
      <c r="P1000" s="313"/>
      <c r="Q1000" s="313"/>
      <c r="R1000" s="313"/>
      <c r="S1000" s="313"/>
      <c r="T1000" s="313"/>
      <c r="U1000" s="313"/>
      <c r="V1000" s="313"/>
    </row>
    <row r="1001" s="304" customFormat="1" ht="22.8" customHeight="1" spans="1:22">
      <c r="A1001" s="314" t="s">
        <v>577</v>
      </c>
      <c r="B1001" s="314" t="s">
        <v>578</v>
      </c>
      <c r="C1001" s="314" t="s">
        <v>565</v>
      </c>
      <c r="D1001" s="315" t="s">
        <v>580</v>
      </c>
      <c r="E1001" s="325" t="s">
        <v>581</v>
      </c>
      <c r="F1001" s="317">
        <v>42.5019</v>
      </c>
      <c r="G1001" s="318"/>
      <c r="H1001" s="318"/>
      <c r="I1001" s="318"/>
      <c r="J1001" s="318"/>
      <c r="K1001" s="318"/>
      <c r="L1001" s="317">
        <v>42.5019</v>
      </c>
      <c r="M1001" s="318"/>
      <c r="N1001" s="318"/>
      <c r="O1001" s="318">
        <v>42.5019</v>
      </c>
      <c r="P1001" s="318"/>
      <c r="Q1001" s="318"/>
      <c r="R1001" s="318"/>
      <c r="S1001" s="317"/>
      <c r="T1001" s="318"/>
      <c r="U1001" s="318"/>
      <c r="V1001" s="318"/>
    </row>
    <row r="1002" s="304" customFormat="1" ht="22.8" customHeight="1" spans="1:22">
      <c r="A1002" s="321" t="s">
        <v>582</v>
      </c>
      <c r="B1002" s="321"/>
      <c r="C1002" s="321"/>
      <c r="D1002" s="311" t="s">
        <v>582</v>
      </c>
      <c r="E1002" s="311" t="s">
        <v>454</v>
      </c>
      <c r="F1002" s="313">
        <v>59.0793</v>
      </c>
      <c r="G1002" s="313"/>
      <c r="H1002" s="313"/>
      <c r="I1002" s="313"/>
      <c r="J1002" s="313"/>
      <c r="K1002" s="313"/>
      <c r="L1002" s="313"/>
      <c r="M1002" s="313"/>
      <c r="N1002" s="313"/>
      <c r="O1002" s="313"/>
      <c r="P1002" s="313"/>
      <c r="Q1002" s="313"/>
      <c r="R1002" s="313">
        <v>59.0793</v>
      </c>
      <c r="S1002" s="313"/>
      <c r="T1002" s="313"/>
      <c r="U1002" s="313"/>
      <c r="V1002" s="313"/>
    </row>
    <row r="1003" s="304" customFormat="1" ht="22.8" customHeight="1" spans="1:22">
      <c r="A1003" s="321" t="s">
        <v>582</v>
      </c>
      <c r="B1003" s="321" t="s">
        <v>583</v>
      </c>
      <c r="C1003" s="321"/>
      <c r="D1003" s="311" t="s">
        <v>584</v>
      </c>
      <c r="E1003" s="311" t="s">
        <v>460</v>
      </c>
      <c r="F1003" s="313">
        <v>59.0793</v>
      </c>
      <c r="G1003" s="313"/>
      <c r="H1003" s="313"/>
      <c r="I1003" s="313"/>
      <c r="J1003" s="313"/>
      <c r="K1003" s="313"/>
      <c r="L1003" s="313"/>
      <c r="M1003" s="313"/>
      <c r="N1003" s="313"/>
      <c r="O1003" s="313"/>
      <c r="P1003" s="313"/>
      <c r="Q1003" s="313"/>
      <c r="R1003" s="313">
        <v>59.0793</v>
      </c>
      <c r="S1003" s="313"/>
      <c r="T1003" s="313"/>
      <c r="U1003" s="313"/>
      <c r="V1003" s="313"/>
    </row>
    <row r="1004" s="304" customFormat="1" ht="22.8" customHeight="1" spans="1:22">
      <c r="A1004" s="314" t="s">
        <v>582</v>
      </c>
      <c r="B1004" s="314" t="s">
        <v>583</v>
      </c>
      <c r="C1004" s="314" t="s">
        <v>565</v>
      </c>
      <c r="D1004" s="315" t="s">
        <v>585</v>
      </c>
      <c r="E1004" s="325" t="s">
        <v>586</v>
      </c>
      <c r="F1004" s="317">
        <v>59.0793</v>
      </c>
      <c r="G1004" s="318"/>
      <c r="H1004" s="318"/>
      <c r="I1004" s="318"/>
      <c r="J1004" s="318"/>
      <c r="K1004" s="318"/>
      <c r="L1004" s="317"/>
      <c r="M1004" s="318"/>
      <c r="N1004" s="318"/>
      <c r="O1004" s="318"/>
      <c r="P1004" s="318"/>
      <c r="Q1004" s="318"/>
      <c r="R1004" s="318">
        <v>59.0793</v>
      </c>
      <c r="S1004" s="317"/>
      <c r="T1004" s="318"/>
      <c r="U1004" s="318"/>
      <c r="V1004" s="318"/>
    </row>
    <row r="1005" s="304" customFormat="1" ht="22.8" customHeight="1" spans="1:22">
      <c r="A1005" s="309"/>
      <c r="B1005" s="309"/>
      <c r="C1005" s="309"/>
      <c r="D1005" s="312" t="s">
        <v>961</v>
      </c>
      <c r="E1005" s="312" t="s">
        <v>962</v>
      </c>
      <c r="F1005" s="310">
        <v>1033.06234</v>
      </c>
      <c r="G1005" s="310">
        <v>767.09664</v>
      </c>
      <c r="H1005" s="310">
        <v>767.09664</v>
      </c>
      <c r="I1005" s="310"/>
      <c r="J1005" s="310"/>
      <c r="K1005" s="310"/>
      <c r="L1005" s="310">
        <v>265.9657</v>
      </c>
      <c r="M1005" s="310">
        <v>265.9657</v>
      </c>
      <c r="N1005" s="310"/>
      <c r="O1005" s="310"/>
      <c r="P1005" s="310"/>
      <c r="Q1005" s="310"/>
      <c r="R1005" s="310"/>
      <c r="S1005" s="310"/>
      <c r="T1005" s="310"/>
      <c r="U1005" s="310"/>
      <c r="V1005" s="310"/>
    </row>
    <row r="1006" s="304" customFormat="1" ht="22.8" customHeight="1" spans="1:22">
      <c r="A1006" s="321" t="s">
        <v>568</v>
      </c>
      <c r="B1006" s="321"/>
      <c r="C1006" s="321"/>
      <c r="D1006" s="311" t="s">
        <v>568</v>
      </c>
      <c r="E1006" s="311" t="s">
        <v>264</v>
      </c>
      <c r="F1006" s="313">
        <v>265.9657</v>
      </c>
      <c r="G1006" s="313"/>
      <c r="H1006" s="313"/>
      <c r="I1006" s="313"/>
      <c r="J1006" s="313"/>
      <c r="K1006" s="313"/>
      <c r="L1006" s="313">
        <v>265.9657</v>
      </c>
      <c r="M1006" s="313">
        <v>265.9657</v>
      </c>
      <c r="N1006" s="313"/>
      <c r="O1006" s="313"/>
      <c r="P1006" s="313"/>
      <c r="Q1006" s="313"/>
      <c r="R1006" s="313"/>
      <c r="S1006" s="313"/>
      <c r="T1006" s="313"/>
      <c r="U1006" s="313"/>
      <c r="V1006" s="313"/>
    </row>
    <row r="1007" s="304" customFormat="1" ht="22.8" customHeight="1" spans="1:22">
      <c r="A1007" s="321" t="s">
        <v>568</v>
      </c>
      <c r="B1007" s="321" t="s">
        <v>569</v>
      </c>
      <c r="C1007" s="321"/>
      <c r="D1007" s="311" t="s">
        <v>570</v>
      </c>
      <c r="E1007" s="311" t="s">
        <v>277</v>
      </c>
      <c r="F1007" s="313">
        <v>265.9657</v>
      </c>
      <c r="G1007" s="313"/>
      <c r="H1007" s="313"/>
      <c r="I1007" s="313"/>
      <c r="J1007" s="313"/>
      <c r="K1007" s="313"/>
      <c r="L1007" s="313">
        <v>265.9657</v>
      </c>
      <c r="M1007" s="313">
        <v>265.9657</v>
      </c>
      <c r="N1007" s="313"/>
      <c r="O1007" s="313"/>
      <c r="P1007" s="313"/>
      <c r="Q1007" s="313"/>
      <c r="R1007" s="313"/>
      <c r="S1007" s="313"/>
      <c r="T1007" s="313"/>
      <c r="U1007" s="313"/>
      <c r="V1007" s="313"/>
    </row>
    <row r="1008" s="304" customFormat="1" ht="22.8" customHeight="1" spans="1:22">
      <c r="A1008" s="314" t="s">
        <v>568</v>
      </c>
      <c r="B1008" s="314" t="s">
        <v>569</v>
      </c>
      <c r="C1008" s="314" t="s">
        <v>569</v>
      </c>
      <c r="D1008" s="315" t="s">
        <v>571</v>
      </c>
      <c r="E1008" s="325" t="s">
        <v>572</v>
      </c>
      <c r="F1008" s="317">
        <v>265.9657</v>
      </c>
      <c r="G1008" s="318"/>
      <c r="H1008" s="318"/>
      <c r="I1008" s="318"/>
      <c r="J1008" s="318"/>
      <c r="K1008" s="318"/>
      <c r="L1008" s="317">
        <v>265.9657</v>
      </c>
      <c r="M1008" s="318">
        <v>265.9657</v>
      </c>
      <c r="N1008" s="318"/>
      <c r="O1008" s="318"/>
      <c r="P1008" s="318"/>
      <c r="Q1008" s="318"/>
      <c r="R1008" s="318"/>
      <c r="S1008" s="317"/>
      <c r="T1008" s="318"/>
      <c r="U1008" s="318"/>
      <c r="V1008" s="318"/>
    </row>
    <row r="1009" s="304" customFormat="1" ht="22.8" customHeight="1" spans="1:22">
      <c r="A1009" s="321" t="s">
        <v>577</v>
      </c>
      <c r="B1009" s="321"/>
      <c r="C1009" s="321"/>
      <c r="D1009" s="311" t="s">
        <v>577</v>
      </c>
      <c r="E1009" s="311" t="s">
        <v>318</v>
      </c>
      <c r="F1009" s="313">
        <v>767.09664</v>
      </c>
      <c r="G1009" s="313">
        <v>767.09664</v>
      </c>
      <c r="H1009" s="313">
        <v>767.09664</v>
      </c>
      <c r="I1009" s="313"/>
      <c r="J1009" s="313"/>
      <c r="K1009" s="313"/>
      <c r="L1009" s="313"/>
      <c r="M1009" s="313"/>
      <c r="N1009" s="313"/>
      <c r="O1009" s="313"/>
      <c r="P1009" s="313"/>
      <c r="Q1009" s="313"/>
      <c r="R1009" s="313"/>
      <c r="S1009" s="313"/>
      <c r="T1009" s="313"/>
      <c r="U1009" s="313"/>
      <c r="V1009" s="313"/>
    </row>
    <row r="1010" s="304" customFormat="1" ht="22.8" customHeight="1" spans="1:22">
      <c r="A1010" s="321" t="s">
        <v>577</v>
      </c>
      <c r="B1010" s="321" t="s">
        <v>794</v>
      </c>
      <c r="C1010" s="321"/>
      <c r="D1010" s="311" t="s">
        <v>963</v>
      </c>
      <c r="E1010" s="311" t="s">
        <v>330</v>
      </c>
      <c r="F1010" s="313">
        <v>767.09664</v>
      </c>
      <c r="G1010" s="313">
        <v>767.09664</v>
      </c>
      <c r="H1010" s="313">
        <v>767.09664</v>
      </c>
      <c r="I1010" s="313"/>
      <c r="J1010" s="313"/>
      <c r="K1010" s="313"/>
      <c r="L1010" s="313"/>
      <c r="M1010" s="313"/>
      <c r="N1010" s="313"/>
      <c r="O1010" s="313"/>
      <c r="P1010" s="313"/>
      <c r="Q1010" s="313"/>
      <c r="R1010" s="313"/>
      <c r="S1010" s="313"/>
      <c r="T1010" s="313"/>
      <c r="U1010" s="313"/>
      <c r="V1010" s="313"/>
    </row>
    <row r="1011" s="304" customFormat="1" ht="22.8" customHeight="1" spans="1:22">
      <c r="A1011" s="314" t="s">
        <v>577</v>
      </c>
      <c r="B1011" s="314" t="s">
        <v>794</v>
      </c>
      <c r="C1011" s="314" t="s">
        <v>622</v>
      </c>
      <c r="D1011" s="315" t="s">
        <v>964</v>
      </c>
      <c r="E1011" s="325" t="s">
        <v>965</v>
      </c>
      <c r="F1011" s="317">
        <v>767.09664</v>
      </c>
      <c r="G1011" s="318">
        <v>767.09664</v>
      </c>
      <c r="H1011" s="318">
        <v>767.09664</v>
      </c>
      <c r="I1011" s="318"/>
      <c r="J1011" s="318"/>
      <c r="K1011" s="318"/>
      <c r="L1011" s="317"/>
      <c r="M1011" s="318"/>
      <c r="N1011" s="318"/>
      <c r="O1011" s="318"/>
      <c r="P1011" s="318"/>
      <c r="Q1011" s="318"/>
      <c r="R1011" s="318"/>
      <c r="S1011" s="317"/>
      <c r="T1011" s="318"/>
      <c r="U1011" s="318"/>
      <c r="V1011" s="318"/>
    </row>
    <row r="1012" s="304" customFormat="1" ht="22.8" customHeight="1" spans="1:22">
      <c r="A1012" s="309"/>
      <c r="B1012" s="309"/>
      <c r="C1012" s="309"/>
      <c r="D1012" s="312" t="s">
        <v>966</v>
      </c>
      <c r="E1012" s="312" t="s">
        <v>967</v>
      </c>
      <c r="F1012" s="310">
        <v>936.75457</v>
      </c>
      <c r="G1012" s="310">
        <v>678.7044</v>
      </c>
      <c r="H1012" s="310">
        <v>362.7732</v>
      </c>
      <c r="I1012" s="310">
        <v>38.868</v>
      </c>
      <c r="J1012" s="310">
        <v>106.356</v>
      </c>
      <c r="K1012" s="310">
        <v>170.7072</v>
      </c>
      <c r="L1012" s="310">
        <v>176.60567</v>
      </c>
      <c r="M1012" s="310">
        <v>107.4407</v>
      </c>
      <c r="N1012" s="310"/>
      <c r="O1012" s="310">
        <v>58.4209</v>
      </c>
      <c r="P1012" s="310"/>
      <c r="Q1012" s="310">
        <v>10.74407</v>
      </c>
      <c r="R1012" s="310">
        <v>81.4445</v>
      </c>
      <c r="S1012" s="310"/>
      <c r="T1012" s="310"/>
      <c r="U1012" s="310"/>
      <c r="V1012" s="310"/>
    </row>
    <row r="1013" s="304" customFormat="1" ht="22.8" customHeight="1" spans="1:22">
      <c r="A1013" s="321" t="s">
        <v>568</v>
      </c>
      <c r="B1013" s="321"/>
      <c r="C1013" s="321"/>
      <c r="D1013" s="311" t="s">
        <v>568</v>
      </c>
      <c r="E1013" s="311" t="s">
        <v>264</v>
      </c>
      <c r="F1013" s="313">
        <v>118.18477</v>
      </c>
      <c r="G1013" s="313"/>
      <c r="H1013" s="313"/>
      <c r="I1013" s="313"/>
      <c r="J1013" s="313"/>
      <c r="K1013" s="313"/>
      <c r="L1013" s="313">
        <v>118.18477</v>
      </c>
      <c r="M1013" s="313">
        <v>107.4407</v>
      </c>
      <c r="N1013" s="313"/>
      <c r="O1013" s="313"/>
      <c r="P1013" s="313"/>
      <c r="Q1013" s="313">
        <v>10.74407</v>
      </c>
      <c r="R1013" s="313"/>
      <c r="S1013" s="313"/>
      <c r="T1013" s="313"/>
      <c r="U1013" s="313"/>
      <c r="V1013" s="313"/>
    </row>
    <row r="1014" s="304" customFormat="1" ht="22.8" customHeight="1" spans="1:22">
      <c r="A1014" s="321" t="s">
        <v>568</v>
      </c>
      <c r="B1014" s="321" t="s">
        <v>569</v>
      </c>
      <c r="C1014" s="321"/>
      <c r="D1014" s="311" t="s">
        <v>570</v>
      </c>
      <c r="E1014" s="311" t="s">
        <v>277</v>
      </c>
      <c r="F1014" s="313">
        <v>107.4407</v>
      </c>
      <c r="G1014" s="313"/>
      <c r="H1014" s="313"/>
      <c r="I1014" s="313"/>
      <c r="J1014" s="313"/>
      <c r="K1014" s="313"/>
      <c r="L1014" s="313">
        <v>107.4407</v>
      </c>
      <c r="M1014" s="313">
        <v>107.4407</v>
      </c>
      <c r="N1014" s="313"/>
      <c r="O1014" s="313"/>
      <c r="P1014" s="313"/>
      <c r="Q1014" s="313"/>
      <c r="R1014" s="313"/>
      <c r="S1014" s="313"/>
      <c r="T1014" s="313"/>
      <c r="U1014" s="313"/>
      <c r="V1014" s="313"/>
    </row>
    <row r="1015" s="304" customFormat="1" ht="22.8" customHeight="1" spans="1:22">
      <c r="A1015" s="314" t="s">
        <v>568</v>
      </c>
      <c r="B1015" s="314" t="s">
        <v>569</v>
      </c>
      <c r="C1015" s="314" t="s">
        <v>569</v>
      </c>
      <c r="D1015" s="315" t="s">
        <v>571</v>
      </c>
      <c r="E1015" s="325" t="s">
        <v>572</v>
      </c>
      <c r="F1015" s="317">
        <v>107.4407</v>
      </c>
      <c r="G1015" s="318"/>
      <c r="H1015" s="318"/>
      <c r="I1015" s="318"/>
      <c r="J1015" s="318"/>
      <c r="K1015" s="318"/>
      <c r="L1015" s="317">
        <v>107.4407</v>
      </c>
      <c r="M1015" s="318">
        <v>107.4407</v>
      </c>
      <c r="N1015" s="318"/>
      <c r="O1015" s="318"/>
      <c r="P1015" s="318"/>
      <c r="Q1015" s="318"/>
      <c r="R1015" s="318"/>
      <c r="S1015" s="317"/>
      <c r="T1015" s="318"/>
      <c r="U1015" s="318"/>
      <c r="V1015" s="318"/>
    </row>
    <row r="1016" s="304" customFormat="1" ht="22.8" customHeight="1" spans="1:22">
      <c r="A1016" s="321" t="s">
        <v>568</v>
      </c>
      <c r="B1016" s="321" t="s">
        <v>573</v>
      </c>
      <c r="C1016" s="321"/>
      <c r="D1016" s="311" t="s">
        <v>574</v>
      </c>
      <c r="E1016" s="311" t="s">
        <v>317</v>
      </c>
      <c r="F1016" s="313">
        <v>10.74407</v>
      </c>
      <c r="G1016" s="313"/>
      <c r="H1016" s="313"/>
      <c r="I1016" s="313"/>
      <c r="J1016" s="313"/>
      <c r="K1016" s="313"/>
      <c r="L1016" s="313">
        <v>10.74407</v>
      </c>
      <c r="M1016" s="313"/>
      <c r="N1016" s="313"/>
      <c r="O1016" s="313"/>
      <c r="P1016" s="313"/>
      <c r="Q1016" s="313">
        <v>10.74407</v>
      </c>
      <c r="R1016" s="313"/>
      <c r="S1016" s="313"/>
      <c r="T1016" s="313"/>
      <c r="U1016" s="313"/>
      <c r="V1016" s="313"/>
    </row>
    <row r="1017" s="304" customFormat="1" ht="22.8" customHeight="1" spans="1:22">
      <c r="A1017" s="314" t="s">
        <v>568</v>
      </c>
      <c r="B1017" s="314" t="s">
        <v>573</v>
      </c>
      <c r="C1017" s="314" t="s">
        <v>573</v>
      </c>
      <c r="D1017" s="315" t="s">
        <v>575</v>
      </c>
      <c r="E1017" s="325" t="s">
        <v>576</v>
      </c>
      <c r="F1017" s="317">
        <v>10.74407</v>
      </c>
      <c r="G1017" s="318"/>
      <c r="H1017" s="318"/>
      <c r="I1017" s="318"/>
      <c r="J1017" s="318"/>
      <c r="K1017" s="318"/>
      <c r="L1017" s="317">
        <v>10.74407</v>
      </c>
      <c r="M1017" s="318"/>
      <c r="N1017" s="318"/>
      <c r="O1017" s="318"/>
      <c r="P1017" s="318"/>
      <c r="Q1017" s="318">
        <v>10.74407</v>
      </c>
      <c r="R1017" s="318"/>
      <c r="S1017" s="317"/>
      <c r="T1017" s="318"/>
      <c r="U1017" s="318"/>
      <c r="V1017" s="318"/>
    </row>
    <row r="1018" s="304" customFormat="1" ht="22.8" customHeight="1" spans="1:22">
      <c r="A1018" s="321" t="s">
        <v>577</v>
      </c>
      <c r="B1018" s="321"/>
      <c r="C1018" s="321"/>
      <c r="D1018" s="311" t="s">
        <v>577</v>
      </c>
      <c r="E1018" s="311" t="s">
        <v>318</v>
      </c>
      <c r="F1018" s="313">
        <v>737.1253</v>
      </c>
      <c r="G1018" s="313">
        <v>678.7044</v>
      </c>
      <c r="H1018" s="313">
        <v>362.7732</v>
      </c>
      <c r="I1018" s="313">
        <v>38.868</v>
      </c>
      <c r="J1018" s="313">
        <v>106.356</v>
      </c>
      <c r="K1018" s="313">
        <v>170.7072</v>
      </c>
      <c r="L1018" s="313">
        <v>58.4209</v>
      </c>
      <c r="M1018" s="313"/>
      <c r="N1018" s="313"/>
      <c r="O1018" s="313">
        <v>58.4209</v>
      </c>
      <c r="P1018" s="313"/>
      <c r="Q1018" s="313"/>
      <c r="R1018" s="313"/>
      <c r="S1018" s="313"/>
      <c r="T1018" s="313"/>
      <c r="U1018" s="313"/>
      <c r="V1018" s="313"/>
    </row>
    <row r="1019" s="304" customFormat="1" ht="22.8" customHeight="1" spans="1:22">
      <c r="A1019" s="321" t="s">
        <v>577</v>
      </c>
      <c r="B1019" s="321" t="s">
        <v>794</v>
      </c>
      <c r="C1019" s="321"/>
      <c r="D1019" s="311" t="s">
        <v>963</v>
      </c>
      <c r="E1019" s="311" t="s">
        <v>330</v>
      </c>
      <c r="F1019" s="313">
        <v>678.7044</v>
      </c>
      <c r="G1019" s="313">
        <v>678.7044</v>
      </c>
      <c r="H1019" s="313">
        <v>362.7732</v>
      </c>
      <c r="I1019" s="313">
        <v>38.868</v>
      </c>
      <c r="J1019" s="313">
        <v>106.356</v>
      </c>
      <c r="K1019" s="313">
        <v>170.7072</v>
      </c>
      <c r="L1019" s="313"/>
      <c r="M1019" s="313"/>
      <c r="N1019" s="313"/>
      <c r="O1019" s="313"/>
      <c r="P1019" s="313"/>
      <c r="Q1019" s="313"/>
      <c r="R1019" s="313"/>
      <c r="S1019" s="313"/>
      <c r="T1019" s="313"/>
      <c r="U1019" s="313"/>
      <c r="V1019" s="313"/>
    </row>
    <row r="1020" s="304" customFormat="1" ht="22.8" customHeight="1" spans="1:22">
      <c r="A1020" s="314" t="s">
        <v>577</v>
      </c>
      <c r="B1020" s="314" t="s">
        <v>794</v>
      </c>
      <c r="C1020" s="314" t="s">
        <v>565</v>
      </c>
      <c r="D1020" s="315" t="s">
        <v>968</v>
      </c>
      <c r="E1020" s="325" t="s">
        <v>969</v>
      </c>
      <c r="F1020" s="317">
        <v>678.7044</v>
      </c>
      <c r="G1020" s="318">
        <v>678.7044</v>
      </c>
      <c r="H1020" s="318">
        <v>362.7732</v>
      </c>
      <c r="I1020" s="318">
        <v>38.868</v>
      </c>
      <c r="J1020" s="318">
        <v>106.356</v>
      </c>
      <c r="K1020" s="318">
        <v>170.7072</v>
      </c>
      <c r="L1020" s="317"/>
      <c r="M1020" s="318"/>
      <c r="N1020" s="318"/>
      <c r="O1020" s="318"/>
      <c r="P1020" s="318"/>
      <c r="Q1020" s="318"/>
      <c r="R1020" s="318"/>
      <c r="S1020" s="317"/>
      <c r="T1020" s="318"/>
      <c r="U1020" s="318"/>
      <c r="V1020" s="318"/>
    </row>
    <row r="1021" s="304" customFormat="1" ht="22.8" customHeight="1" spans="1:22">
      <c r="A1021" s="321" t="s">
        <v>577</v>
      </c>
      <c r="B1021" s="321" t="s">
        <v>578</v>
      </c>
      <c r="C1021" s="321"/>
      <c r="D1021" s="311" t="s">
        <v>579</v>
      </c>
      <c r="E1021" s="311" t="s">
        <v>344</v>
      </c>
      <c r="F1021" s="313">
        <v>58.4209</v>
      </c>
      <c r="G1021" s="313"/>
      <c r="H1021" s="313"/>
      <c r="I1021" s="313"/>
      <c r="J1021" s="313"/>
      <c r="K1021" s="313"/>
      <c r="L1021" s="313">
        <v>58.4209</v>
      </c>
      <c r="M1021" s="313"/>
      <c r="N1021" s="313"/>
      <c r="O1021" s="313">
        <v>58.4209</v>
      </c>
      <c r="P1021" s="313"/>
      <c r="Q1021" s="313"/>
      <c r="R1021" s="313"/>
      <c r="S1021" s="313"/>
      <c r="T1021" s="313"/>
      <c r="U1021" s="313"/>
      <c r="V1021" s="313"/>
    </row>
    <row r="1022" s="304" customFormat="1" ht="22.8" customHeight="1" spans="1:22">
      <c r="A1022" s="314" t="s">
        <v>577</v>
      </c>
      <c r="B1022" s="314" t="s">
        <v>578</v>
      </c>
      <c r="C1022" s="314" t="s">
        <v>583</v>
      </c>
      <c r="D1022" s="315" t="s">
        <v>677</v>
      </c>
      <c r="E1022" s="325" t="s">
        <v>678</v>
      </c>
      <c r="F1022" s="317">
        <v>58.4209</v>
      </c>
      <c r="G1022" s="318"/>
      <c r="H1022" s="318"/>
      <c r="I1022" s="318"/>
      <c r="J1022" s="318"/>
      <c r="K1022" s="318"/>
      <c r="L1022" s="317">
        <v>58.4209</v>
      </c>
      <c r="M1022" s="318"/>
      <c r="N1022" s="318"/>
      <c r="O1022" s="318">
        <v>58.4209</v>
      </c>
      <c r="P1022" s="318"/>
      <c r="Q1022" s="318"/>
      <c r="R1022" s="318"/>
      <c r="S1022" s="317"/>
      <c r="T1022" s="318"/>
      <c r="U1022" s="318"/>
      <c r="V1022" s="318"/>
    </row>
    <row r="1023" s="304" customFormat="1" ht="22.8" customHeight="1" spans="1:22">
      <c r="A1023" s="321" t="s">
        <v>582</v>
      </c>
      <c r="B1023" s="321"/>
      <c r="C1023" s="321"/>
      <c r="D1023" s="311" t="s">
        <v>582</v>
      </c>
      <c r="E1023" s="311" t="s">
        <v>454</v>
      </c>
      <c r="F1023" s="313">
        <v>81.4445</v>
      </c>
      <c r="G1023" s="313"/>
      <c r="H1023" s="313"/>
      <c r="I1023" s="313"/>
      <c r="J1023" s="313"/>
      <c r="K1023" s="313"/>
      <c r="L1023" s="313"/>
      <c r="M1023" s="313"/>
      <c r="N1023" s="313"/>
      <c r="O1023" s="313"/>
      <c r="P1023" s="313"/>
      <c r="Q1023" s="313"/>
      <c r="R1023" s="313">
        <v>81.4445</v>
      </c>
      <c r="S1023" s="313"/>
      <c r="T1023" s="313"/>
      <c r="U1023" s="313"/>
      <c r="V1023" s="313"/>
    </row>
    <row r="1024" s="304" customFormat="1" ht="22.8" customHeight="1" spans="1:22">
      <c r="A1024" s="321" t="s">
        <v>582</v>
      </c>
      <c r="B1024" s="321" t="s">
        <v>583</v>
      </c>
      <c r="C1024" s="321"/>
      <c r="D1024" s="311" t="s">
        <v>584</v>
      </c>
      <c r="E1024" s="311" t="s">
        <v>460</v>
      </c>
      <c r="F1024" s="313">
        <v>81.4445</v>
      </c>
      <c r="G1024" s="313"/>
      <c r="H1024" s="313"/>
      <c r="I1024" s="313"/>
      <c r="J1024" s="313"/>
      <c r="K1024" s="313"/>
      <c r="L1024" s="313"/>
      <c r="M1024" s="313"/>
      <c r="N1024" s="313"/>
      <c r="O1024" s="313"/>
      <c r="P1024" s="313"/>
      <c r="Q1024" s="313"/>
      <c r="R1024" s="313">
        <v>81.4445</v>
      </c>
      <c r="S1024" s="313"/>
      <c r="T1024" s="313"/>
      <c r="U1024" s="313"/>
      <c r="V1024" s="313"/>
    </row>
    <row r="1025" s="304" customFormat="1" ht="22.8" customHeight="1" spans="1:22">
      <c r="A1025" s="314" t="s">
        <v>582</v>
      </c>
      <c r="B1025" s="314" t="s">
        <v>583</v>
      </c>
      <c r="C1025" s="314" t="s">
        <v>565</v>
      </c>
      <c r="D1025" s="315" t="s">
        <v>585</v>
      </c>
      <c r="E1025" s="325" t="s">
        <v>586</v>
      </c>
      <c r="F1025" s="317">
        <v>81.4445</v>
      </c>
      <c r="G1025" s="318"/>
      <c r="H1025" s="318"/>
      <c r="I1025" s="318"/>
      <c r="J1025" s="318"/>
      <c r="K1025" s="318"/>
      <c r="L1025" s="317"/>
      <c r="M1025" s="318"/>
      <c r="N1025" s="318"/>
      <c r="O1025" s="318"/>
      <c r="P1025" s="318"/>
      <c r="Q1025" s="318"/>
      <c r="R1025" s="318">
        <v>81.4445</v>
      </c>
      <c r="S1025" s="317"/>
      <c r="T1025" s="318"/>
      <c r="U1025" s="318"/>
      <c r="V1025" s="318"/>
    </row>
    <row r="1026" s="304" customFormat="1" ht="22.8" customHeight="1" spans="1:22">
      <c r="A1026" s="309"/>
      <c r="B1026" s="309"/>
      <c r="C1026" s="309"/>
      <c r="D1026" s="312" t="s">
        <v>970</v>
      </c>
      <c r="E1026" s="312" t="s">
        <v>971</v>
      </c>
      <c r="F1026" s="310">
        <v>261.866332</v>
      </c>
      <c r="G1026" s="310">
        <v>190.0275</v>
      </c>
      <c r="H1026" s="310">
        <v>109.0824</v>
      </c>
      <c r="I1026" s="310">
        <v>22.674</v>
      </c>
      <c r="J1026" s="310">
        <v>33.7027</v>
      </c>
      <c r="K1026" s="310">
        <v>24.5684</v>
      </c>
      <c r="L1026" s="310">
        <v>49.035532</v>
      </c>
      <c r="M1026" s="310">
        <v>30.2284</v>
      </c>
      <c r="N1026" s="310"/>
      <c r="O1026" s="310">
        <v>16.4367</v>
      </c>
      <c r="P1026" s="310"/>
      <c r="Q1026" s="310">
        <v>2.370432</v>
      </c>
      <c r="R1026" s="310">
        <v>22.8033</v>
      </c>
      <c r="S1026" s="310"/>
      <c r="T1026" s="310"/>
      <c r="U1026" s="310"/>
      <c r="V1026" s="310"/>
    </row>
    <row r="1027" s="304" customFormat="1" ht="22.8" customHeight="1" spans="1:22">
      <c r="A1027" s="321" t="s">
        <v>568</v>
      </c>
      <c r="B1027" s="321"/>
      <c r="C1027" s="321"/>
      <c r="D1027" s="311" t="s">
        <v>568</v>
      </c>
      <c r="E1027" s="311" t="s">
        <v>264</v>
      </c>
      <c r="F1027" s="313">
        <v>32.598832</v>
      </c>
      <c r="G1027" s="313"/>
      <c r="H1027" s="313"/>
      <c r="I1027" s="313"/>
      <c r="J1027" s="313"/>
      <c r="K1027" s="313"/>
      <c r="L1027" s="313">
        <v>32.598832</v>
      </c>
      <c r="M1027" s="313">
        <v>30.2284</v>
      </c>
      <c r="N1027" s="313"/>
      <c r="O1027" s="313"/>
      <c r="P1027" s="313"/>
      <c r="Q1027" s="313">
        <v>2.370432</v>
      </c>
      <c r="R1027" s="313"/>
      <c r="S1027" s="313"/>
      <c r="T1027" s="313"/>
      <c r="U1027" s="313"/>
      <c r="V1027" s="313"/>
    </row>
    <row r="1028" s="304" customFormat="1" ht="22.8" customHeight="1" spans="1:22">
      <c r="A1028" s="321" t="s">
        <v>568</v>
      </c>
      <c r="B1028" s="321" t="s">
        <v>569</v>
      </c>
      <c r="C1028" s="321"/>
      <c r="D1028" s="311" t="s">
        <v>570</v>
      </c>
      <c r="E1028" s="311" t="s">
        <v>277</v>
      </c>
      <c r="F1028" s="313">
        <v>30.2284</v>
      </c>
      <c r="G1028" s="313"/>
      <c r="H1028" s="313"/>
      <c r="I1028" s="313"/>
      <c r="J1028" s="313"/>
      <c r="K1028" s="313"/>
      <c r="L1028" s="313">
        <v>30.2284</v>
      </c>
      <c r="M1028" s="313">
        <v>30.2284</v>
      </c>
      <c r="N1028" s="313"/>
      <c r="O1028" s="313"/>
      <c r="P1028" s="313"/>
      <c r="Q1028" s="313"/>
      <c r="R1028" s="313"/>
      <c r="S1028" s="313"/>
      <c r="T1028" s="313"/>
      <c r="U1028" s="313"/>
      <c r="V1028" s="313"/>
    </row>
    <row r="1029" s="304" customFormat="1" ht="22.8" customHeight="1" spans="1:22">
      <c r="A1029" s="314" t="s">
        <v>568</v>
      </c>
      <c r="B1029" s="314" t="s">
        <v>569</v>
      </c>
      <c r="C1029" s="314" t="s">
        <v>569</v>
      </c>
      <c r="D1029" s="315" t="s">
        <v>571</v>
      </c>
      <c r="E1029" s="325" t="s">
        <v>572</v>
      </c>
      <c r="F1029" s="317">
        <v>30.2284</v>
      </c>
      <c r="G1029" s="318"/>
      <c r="H1029" s="318"/>
      <c r="I1029" s="318"/>
      <c r="J1029" s="318"/>
      <c r="K1029" s="318"/>
      <c r="L1029" s="317">
        <v>30.2284</v>
      </c>
      <c r="M1029" s="318">
        <v>30.2284</v>
      </c>
      <c r="N1029" s="318"/>
      <c r="O1029" s="318"/>
      <c r="P1029" s="318"/>
      <c r="Q1029" s="318"/>
      <c r="R1029" s="318"/>
      <c r="S1029" s="317"/>
      <c r="T1029" s="318"/>
      <c r="U1029" s="318"/>
      <c r="V1029" s="318"/>
    </row>
    <row r="1030" s="304" customFormat="1" ht="22.8" customHeight="1" spans="1:22">
      <c r="A1030" s="321" t="s">
        <v>568</v>
      </c>
      <c r="B1030" s="321" t="s">
        <v>573</v>
      </c>
      <c r="C1030" s="321"/>
      <c r="D1030" s="311" t="s">
        <v>574</v>
      </c>
      <c r="E1030" s="311" t="s">
        <v>317</v>
      </c>
      <c r="F1030" s="313">
        <v>2.370432</v>
      </c>
      <c r="G1030" s="313"/>
      <c r="H1030" s="313"/>
      <c r="I1030" s="313"/>
      <c r="J1030" s="313"/>
      <c r="K1030" s="313"/>
      <c r="L1030" s="313">
        <v>2.370432</v>
      </c>
      <c r="M1030" s="313"/>
      <c r="N1030" s="313"/>
      <c r="O1030" s="313"/>
      <c r="P1030" s="313"/>
      <c r="Q1030" s="313">
        <v>2.370432</v>
      </c>
      <c r="R1030" s="313"/>
      <c r="S1030" s="313"/>
      <c r="T1030" s="313"/>
      <c r="U1030" s="313"/>
      <c r="V1030" s="313"/>
    </row>
    <row r="1031" s="304" customFormat="1" ht="22.8" customHeight="1" spans="1:22">
      <c r="A1031" s="314" t="s">
        <v>568</v>
      </c>
      <c r="B1031" s="314" t="s">
        <v>573</v>
      </c>
      <c r="C1031" s="314" t="s">
        <v>573</v>
      </c>
      <c r="D1031" s="315" t="s">
        <v>575</v>
      </c>
      <c r="E1031" s="325" t="s">
        <v>576</v>
      </c>
      <c r="F1031" s="317">
        <v>2.370432</v>
      </c>
      <c r="G1031" s="318"/>
      <c r="H1031" s="318"/>
      <c r="I1031" s="318"/>
      <c r="J1031" s="318"/>
      <c r="K1031" s="318"/>
      <c r="L1031" s="317">
        <v>2.370432</v>
      </c>
      <c r="M1031" s="318"/>
      <c r="N1031" s="318"/>
      <c r="O1031" s="318"/>
      <c r="P1031" s="318"/>
      <c r="Q1031" s="318">
        <v>2.370432</v>
      </c>
      <c r="R1031" s="318"/>
      <c r="S1031" s="317"/>
      <c r="T1031" s="318"/>
      <c r="U1031" s="318"/>
      <c r="V1031" s="318"/>
    </row>
    <row r="1032" s="304" customFormat="1" ht="22.8" customHeight="1" spans="1:22">
      <c r="A1032" s="321" t="s">
        <v>577</v>
      </c>
      <c r="B1032" s="321"/>
      <c r="C1032" s="321"/>
      <c r="D1032" s="311" t="s">
        <v>577</v>
      </c>
      <c r="E1032" s="311" t="s">
        <v>318</v>
      </c>
      <c r="F1032" s="313">
        <v>206.4642</v>
      </c>
      <c r="G1032" s="313">
        <v>190.0275</v>
      </c>
      <c r="H1032" s="313">
        <v>109.0824</v>
      </c>
      <c r="I1032" s="313">
        <v>22.674</v>
      </c>
      <c r="J1032" s="313">
        <v>33.7027</v>
      </c>
      <c r="K1032" s="313">
        <v>24.5684</v>
      </c>
      <c r="L1032" s="313">
        <v>16.4367</v>
      </c>
      <c r="M1032" s="313"/>
      <c r="N1032" s="313"/>
      <c r="O1032" s="313">
        <v>16.4367</v>
      </c>
      <c r="P1032" s="313"/>
      <c r="Q1032" s="313"/>
      <c r="R1032" s="313"/>
      <c r="S1032" s="313"/>
      <c r="T1032" s="313"/>
      <c r="U1032" s="313"/>
      <c r="V1032" s="313"/>
    </row>
    <row r="1033" s="304" customFormat="1" ht="22.8" customHeight="1" spans="1:22">
      <c r="A1033" s="321" t="s">
        <v>577</v>
      </c>
      <c r="B1033" s="321" t="s">
        <v>794</v>
      </c>
      <c r="C1033" s="321"/>
      <c r="D1033" s="311" t="s">
        <v>963</v>
      </c>
      <c r="E1033" s="311" t="s">
        <v>330</v>
      </c>
      <c r="F1033" s="313">
        <v>190.0275</v>
      </c>
      <c r="G1033" s="313">
        <v>190.0275</v>
      </c>
      <c r="H1033" s="313">
        <v>109.0824</v>
      </c>
      <c r="I1033" s="313">
        <v>22.674</v>
      </c>
      <c r="J1033" s="313">
        <v>33.7027</v>
      </c>
      <c r="K1033" s="313">
        <v>24.5684</v>
      </c>
      <c r="L1033" s="313"/>
      <c r="M1033" s="313"/>
      <c r="N1033" s="313"/>
      <c r="O1033" s="313"/>
      <c r="P1033" s="313"/>
      <c r="Q1033" s="313"/>
      <c r="R1033" s="313"/>
      <c r="S1033" s="313"/>
      <c r="T1033" s="313"/>
      <c r="U1033" s="313"/>
      <c r="V1033" s="313"/>
    </row>
    <row r="1034" s="304" customFormat="1" ht="22.8" customHeight="1" spans="1:22">
      <c r="A1034" s="314" t="s">
        <v>577</v>
      </c>
      <c r="B1034" s="314" t="s">
        <v>794</v>
      </c>
      <c r="C1034" s="314" t="s">
        <v>583</v>
      </c>
      <c r="D1034" s="315" t="s">
        <v>972</v>
      </c>
      <c r="E1034" s="325" t="s">
        <v>973</v>
      </c>
      <c r="F1034" s="317">
        <v>190.0275</v>
      </c>
      <c r="G1034" s="318">
        <v>190.0275</v>
      </c>
      <c r="H1034" s="318">
        <v>109.0824</v>
      </c>
      <c r="I1034" s="318">
        <v>22.674</v>
      </c>
      <c r="J1034" s="318">
        <v>33.7027</v>
      </c>
      <c r="K1034" s="318">
        <v>24.5684</v>
      </c>
      <c r="L1034" s="317"/>
      <c r="M1034" s="318"/>
      <c r="N1034" s="318"/>
      <c r="O1034" s="318"/>
      <c r="P1034" s="318"/>
      <c r="Q1034" s="318"/>
      <c r="R1034" s="318"/>
      <c r="S1034" s="317"/>
      <c r="T1034" s="318"/>
      <c r="U1034" s="318"/>
      <c r="V1034" s="318"/>
    </row>
    <row r="1035" s="304" customFormat="1" ht="22.8" customHeight="1" spans="1:22">
      <c r="A1035" s="321" t="s">
        <v>577</v>
      </c>
      <c r="B1035" s="321" t="s">
        <v>578</v>
      </c>
      <c r="C1035" s="321"/>
      <c r="D1035" s="311" t="s">
        <v>579</v>
      </c>
      <c r="E1035" s="311" t="s">
        <v>344</v>
      </c>
      <c r="F1035" s="313">
        <v>16.4367</v>
      </c>
      <c r="G1035" s="313"/>
      <c r="H1035" s="313"/>
      <c r="I1035" s="313"/>
      <c r="J1035" s="313"/>
      <c r="K1035" s="313"/>
      <c r="L1035" s="313">
        <v>16.4367</v>
      </c>
      <c r="M1035" s="313"/>
      <c r="N1035" s="313"/>
      <c r="O1035" s="313">
        <v>16.4367</v>
      </c>
      <c r="P1035" s="313"/>
      <c r="Q1035" s="313"/>
      <c r="R1035" s="313"/>
      <c r="S1035" s="313"/>
      <c r="T1035" s="313"/>
      <c r="U1035" s="313"/>
      <c r="V1035" s="313"/>
    </row>
    <row r="1036" s="304" customFormat="1" ht="22.8" customHeight="1" spans="1:22">
      <c r="A1036" s="314" t="s">
        <v>577</v>
      </c>
      <c r="B1036" s="314" t="s">
        <v>578</v>
      </c>
      <c r="C1036" s="314" t="s">
        <v>565</v>
      </c>
      <c r="D1036" s="315" t="s">
        <v>580</v>
      </c>
      <c r="E1036" s="325" t="s">
        <v>581</v>
      </c>
      <c r="F1036" s="317">
        <v>16.4367</v>
      </c>
      <c r="G1036" s="318"/>
      <c r="H1036" s="318"/>
      <c r="I1036" s="318"/>
      <c r="J1036" s="318"/>
      <c r="K1036" s="318"/>
      <c r="L1036" s="317">
        <v>16.4367</v>
      </c>
      <c r="M1036" s="318"/>
      <c r="N1036" s="318"/>
      <c r="O1036" s="318">
        <v>16.4367</v>
      </c>
      <c r="P1036" s="318"/>
      <c r="Q1036" s="318"/>
      <c r="R1036" s="318"/>
      <c r="S1036" s="317"/>
      <c r="T1036" s="318"/>
      <c r="U1036" s="318"/>
      <c r="V1036" s="318"/>
    </row>
    <row r="1037" s="304" customFormat="1" ht="22.8" customHeight="1" spans="1:22">
      <c r="A1037" s="321" t="s">
        <v>582</v>
      </c>
      <c r="B1037" s="321"/>
      <c r="C1037" s="321"/>
      <c r="D1037" s="311" t="s">
        <v>582</v>
      </c>
      <c r="E1037" s="311" t="s">
        <v>454</v>
      </c>
      <c r="F1037" s="313">
        <v>22.8033</v>
      </c>
      <c r="G1037" s="313"/>
      <c r="H1037" s="313"/>
      <c r="I1037" s="313"/>
      <c r="J1037" s="313"/>
      <c r="K1037" s="313"/>
      <c r="L1037" s="313"/>
      <c r="M1037" s="313"/>
      <c r="N1037" s="313"/>
      <c r="O1037" s="313"/>
      <c r="P1037" s="313"/>
      <c r="Q1037" s="313"/>
      <c r="R1037" s="313">
        <v>22.8033</v>
      </c>
      <c r="S1037" s="313"/>
      <c r="T1037" s="313"/>
      <c r="U1037" s="313"/>
      <c r="V1037" s="313"/>
    </row>
    <row r="1038" s="304" customFormat="1" ht="22.8" customHeight="1" spans="1:22">
      <c r="A1038" s="321" t="s">
        <v>582</v>
      </c>
      <c r="B1038" s="321" t="s">
        <v>583</v>
      </c>
      <c r="C1038" s="321"/>
      <c r="D1038" s="311" t="s">
        <v>584</v>
      </c>
      <c r="E1038" s="311" t="s">
        <v>460</v>
      </c>
      <c r="F1038" s="313">
        <v>22.8033</v>
      </c>
      <c r="G1038" s="313"/>
      <c r="H1038" s="313"/>
      <c r="I1038" s="313"/>
      <c r="J1038" s="313"/>
      <c r="K1038" s="313"/>
      <c r="L1038" s="313"/>
      <c r="M1038" s="313"/>
      <c r="N1038" s="313"/>
      <c r="O1038" s="313"/>
      <c r="P1038" s="313"/>
      <c r="Q1038" s="313"/>
      <c r="R1038" s="313">
        <v>22.8033</v>
      </c>
      <c r="S1038" s="313"/>
      <c r="T1038" s="313"/>
      <c r="U1038" s="313"/>
      <c r="V1038" s="313"/>
    </row>
    <row r="1039" s="304" customFormat="1" ht="22.8" customHeight="1" spans="1:22">
      <c r="A1039" s="314" t="s">
        <v>582</v>
      </c>
      <c r="B1039" s="314" t="s">
        <v>583</v>
      </c>
      <c r="C1039" s="314" t="s">
        <v>565</v>
      </c>
      <c r="D1039" s="315" t="s">
        <v>585</v>
      </c>
      <c r="E1039" s="325" t="s">
        <v>586</v>
      </c>
      <c r="F1039" s="317">
        <v>22.8033</v>
      </c>
      <c r="G1039" s="318"/>
      <c r="H1039" s="318"/>
      <c r="I1039" s="318"/>
      <c r="J1039" s="318"/>
      <c r="K1039" s="318"/>
      <c r="L1039" s="317"/>
      <c r="M1039" s="318"/>
      <c r="N1039" s="318"/>
      <c r="O1039" s="318"/>
      <c r="P1039" s="318"/>
      <c r="Q1039" s="318"/>
      <c r="R1039" s="318">
        <v>22.8033</v>
      </c>
      <c r="S1039" s="317"/>
      <c r="T1039" s="318"/>
      <c r="U1039" s="318"/>
      <c r="V1039" s="318"/>
    </row>
    <row r="1040" s="304" customFormat="1" ht="22.8" customHeight="1" spans="1:22">
      <c r="A1040" s="309"/>
      <c r="B1040" s="309"/>
      <c r="C1040" s="309"/>
      <c r="D1040" s="312" t="s">
        <v>974</v>
      </c>
      <c r="E1040" s="312" t="s">
        <v>975</v>
      </c>
      <c r="F1040" s="310">
        <v>6251.46</v>
      </c>
      <c r="G1040" s="310">
        <v>6251.46</v>
      </c>
      <c r="H1040" s="310">
        <v>3652.1904</v>
      </c>
      <c r="I1040" s="310">
        <v>907.8156</v>
      </c>
      <c r="J1040" s="310">
        <v>1178.2272</v>
      </c>
      <c r="K1040" s="310">
        <v>513.2268</v>
      </c>
      <c r="L1040" s="310"/>
      <c r="M1040" s="310"/>
      <c r="N1040" s="310"/>
      <c r="O1040" s="310"/>
      <c r="P1040" s="310"/>
      <c r="Q1040" s="310"/>
      <c r="R1040" s="310"/>
      <c r="S1040" s="310"/>
      <c r="T1040" s="310"/>
      <c r="U1040" s="310"/>
      <c r="V1040" s="310"/>
    </row>
    <row r="1041" s="304" customFormat="1" ht="22.8" customHeight="1" spans="1:22">
      <c r="A1041" s="321" t="s">
        <v>577</v>
      </c>
      <c r="B1041" s="321"/>
      <c r="C1041" s="321"/>
      <c r="D1041" s="311" t="s">
        <v>577</v>
      </c>
      <c r="E1041" s="311" t="s">
        <v>318</v>
      </c>
      <c r="F1041" s="313">
        <v>6251.46</v>
      </c>
      <c r="G1041" s="313">
        <v>6251.46</v>
      </c>
      <c r="H1041" s="313">
        <v>3652.1904</v>
      </c>
      <c r="I1041" s="313">
        <v>907.8156</v>
      </c>
      <c r="J1041" s="313">
        <v>1178.2272</v>
      </c>
      <c r="K1041" s="313">
        <v>513.2268</v>
      </c>
      <c r="L1041" s="313"/>
      <c r="M1041" s="313"/>
      <c r="N1041" s="313"/>
      <c r="O1041" s="313"/>
      <c r="P1041" s="313"/>
      <c r="Q1041" s="313"/>
      <c r="R1041" s="313"/>
      <c r="S1041" s="313"/>
      <c r="T1041" s="313"/>
      <c r="U1041" s="313"/>
      <c r="V1041" s="313"/>
    </row>
    <row r="1042" s="304" customFormat="1" ht="22.8" customHeight="1" spans="1:22">
      <c r="A1042" s="321" t="s">
        <v>577</v>
      </c>
      <c r="B1042" s="321" t="s">
        <v>622</v>
      </c>
      <c r="C1042" s="321"/>
      <c r="D1042" s="311" t="s">
        <v>976</v>
      </c>
      <c r="E1042" s="311" t="s">
        <v>326</v>
      </c>
      <c r="F1042" s="313">
        <v>6251.46</v>
      </c>
      <c r="G1042" s="313">
        <v>6251.46</v>
      </c>
      <c r="H1042" s="313">
        <v>3652.1904</v>
      </c>
      <c r="I1042" s="313">
        <v>907.8156</v>
      </c>
      <c r="J1042" s="313">
        <v>1178.2272</v>
      </c>
      <c r="K1042" s="313">
        <v>513.2268</v>
      </c>
      <c r="L1042" s="313"/>
      <c r="M1042" s="313"/>
      <c r="N1042" s="313"/>
      <c r="O1042" s="313"/>
      <c r="P1042" s="313"/>
      <c r="Q1042" s="313"/>
      <c r="R1042" s="313"/>
      <c r="S1042" s="313"/>
      <c r="T1042" s="313"/>
      <c r="U1042" s="313"/>
      <c r="V1042" s="313"/>
    </row>
    <row r="1043" s="304" customFormat="1" ht="22.8" customHeight="1" spans="1:22">
      <c r="A1043" s="314" t="s">
        <v>577</v>
      </c>
      <c r="B1043" s="314" t="s">
        <v>622</v>
      </c>
      <c r="C1043" s="314" t="s">
        <v>583</v>
      </c>
      <c r="D1043" s="315" t="s">
        <v>977</v>
      </c>
      <c r="E1043" s="325" t="s">
        <v>978</v>
      </c>
      <c r="F1043" s="317">
        <v>6251.46</v>
      </c>
      <c r="G1043" s="318">
        <v>6251.46</v>
      </c>
      <c r="H1043" s="318">
        <v>3652.1904</v>
      </c>
      <c r="I1043" s="318">
        <v>907.8156</v>
      </c>
      <c r="J1043" s="318">
        <v>1178.2272</v>
      </c>
      <c r="K1043" s="318">
        <v>513.2268</v>
      </c>
      <c r="L1043" s="317"/>
      <c r="M1043" s="318"/>
      <c r="N1043" s="318"/>
      <c r="O1043" s="318"/>
      <c r="P1043" s="318"/>
      <c r="Q1043" s="318"/>
      <c r="R1043" s="318"/>
      <c r="S1043" s="317"/>
      <c r="T1043" s="318"/>
      <c r="U1043" s="318"/>
      <c r="V1043" s="318"/>
    </row>
    <row r="1044" s="304" customFormat="1" ht="22.8" customHeight="1" spans="1:22">
      <c r="A1044" s="309"/>
      <c r="B1044" s="309"/>
      <c r="C1044" s="309"/>
      <c r="D1044" s="311" t="s">
        <v>979</v>
      </c>
      <c r="E1044" s="311" t="s">
        <v>980</v>
      </c>
      <c r="F1044" s="310">
        <v>607.453257</v>
      </c>
      <c r="G1044" s="310">
        <v>441.6439</v>
      </c>
      <c r="H1044" s="310">
        <v>246.414</v>
      </c>
      <c r="I1044" s="310">
        <v>40.4244</v>
      </c>
      <c r="J1044" s="310">
        <v>79.6707</v>
      </c>
      <c r="K1044" s="310">
        <v>75.1348</v>
      </c>
      <c r="L1044" s="310">
        <v>112.812057</v>
      </c>
      <c r="M1044" s="310">
        <v>70.119</v>
      </c>
      <c r="N1044" s="310"/>
      <c r="O1044" s="310">
        <v>38.1272</v>
      </c>
      <c r="P1044" s="310"/>
      <c r="Q1044" s="310">
        <v>4.565857</v>
      </c>
      <c r="R1044" s="310">
        <v>52.9973</v>
      </c>
      <c r="S1044" s="310"/>
      <c r="T1044" s="310"/>
      <c r="U1044" s="310"/>
      <c r="V1044" s="310"/>
    </row>
    <row r="1045" s="304" customFormat="1" ht="22.8" customHeight="1" spans="1:22">
      <c r="A1045" s="309"/>
      <c r="B1045" s="309"/>
      <c r="C1045" s="309"/>
      <c r="D1045" s="312" t="s">
        <v>981</v>
      </c>
      <c r="E1045" s="312" t="s">
        <v>982</v>
      </c>
      <c r="F1045" s="310">
        <v>607.453257</v>
      </c>
      <c r="G1045" s="310">
        <v>441.6439</v>
      </c>
      <c r="H1045" s="310">
        <v>246.414</v>
      </c>
      <c r="I1045" s="310">
        <v>40.4244</v>
      </c>
      <c r="J1045" s="310">
        <v>79.6707</v>
      </c>
      <c r="K1045" s="310">
        <v>75.1348</v>
      </c>
      <c r="L1045" s="310">
        <v>112.812057</v>
      </c>
      <c r="M1045" s="310">
        <v>70.119</v>
      </c>
      <c r="N1045" s="310"/>
      <c r="O1045" s="310">
        <v>38.1272</v>
      </c>
      <c r="P1045" s="310"/>
      <c r="Q1045" s="310">
        <v>4.565857</v>
      </c>
      <c r="R1045" s="310">
        <v>52.9973</v>
      </c>
      <c r="S1045" s="310"/>
      <c r="T1045" s="310"/>
      <c r="U1045" s="310"/>
      <c r="V1045" s="310"/>
    </row>
    <row r="1046" s="304" customFormat="1" ht="22.8" customHeight="1" spans="1:22">
      <c r="A1046" s="321" t="s">
        <v>568</v>
      </c>
      <c r="B1046" s="321"/>
      <c r="C1046" s="321"/>
      <c r="D1046" s="311" t="s">
        <v>568</v>
      </c>
      <c r="E1046" s="311" t="s">
        <v>264</v>
      </c>
      <c r="F1046" s="313">
        <v>516.328757</v>
      </c>
      <c r="G1046" s="313">
        <v>441.6439</v>
      </c>
      <c r="H1046" s="313">
        <v>246.414</v>
      </c>
      <c r="I1046" s="313">
        <v>40.4244</v>
      </c>
      <c r="J1046" s="313">
        <v>79.6707</v>
      </c>
      <c r="K1046" s="313">
        <v>75.1348</v>
      </c>
      <c r="L1046" s="313">
        <v>74.684857</v>
      </c>
      <c r="M1046" s="313">
        <v>70.119</v>
      </c>
      <c r="N1046" s="313"/>
      <c r="O1046" s="313"/>
      <c r="P1046" s="313"/>
      <c r="Q1046" s="313">
        <v>4.565857</v>
      </c>
      <c r="R1046" s="313"/>
      <c r="S1046" s="313"/>
      <c r="T1046" s="313"/>
      <c r="U1046" s="313"/>
      <c r="V1046" s="313"/>
    </row>
    <row r="1047" s="304" customFormat="1" ht="22.8" customHeight="1" spans="1:22">
      <c r="A1047" s="321" t="s">
        <v>568</v>
      </c>
      <c r="B1047" s="321" t="s">
        <v>583</v>
      </c>
      <c r="C1047" s="321"/>
      <c r="D1047" s="311" t="s">
        <v>983</v>
      </c>
      <c r="E1047" s="311" t="s">
        <v>984</v>
      </c>
      <c r="F1047" s="313">
        <v>441.6439</v>
      </c>
      <c r="G1047" s="313">
        <v>441.6439</v>
      </c>
      <c r="H1047" s="313">
        <v>246.414</v>
      </c>
      <c r="I1047" s="313">
        <v>40.4244</v>
      </c>
      <c r="J1047" s="313">
        <v>79.6707</v>
      </c>
      <c r="K1047" s="313">
        <v>75.1348</v>
      </c>
      <c r="L1047" s="313"/>
      <c r="M1047" s="313"/>
      <c r="N1047" s="313"/>
      <c r="O1047" s="313"/>
      <c r="P1047" s="313"/>
      <c r="Q1047" s="313"/>
      <c r="R1047" s="313"/>
      <c r="S1047" s="313"/>
      <c r="T1047" s="313"/>
      <c r="U1047" s="313"/>
      <c r="V1047" s="313"/>
    </row>
    <row r="1048" s="304" customFormat="1" ht="22.8" customHeight="1" spans="1:22">
      <c r="A1048" s="314" t="s">
        <v>568</v>
      </c>
      <c r="B1048" s="314" t="s">
        <v>583</v>
      </c>
      <c r="C1048" s="314" t="s">
        <v>565</v>
      </c>
      <c r="D1048" s="315" t="s">
        <v>985</v>
      </c>
      <c r="E1048" s="325" t="s">
        <v>567</v>
      </c>
      <c r="F1048" s="317">
        <v>441.6439</v>
      </c>
      <c r="G1048" s="318">
        <v>441.6439</v>
      </c>
      <c r="H1048" s="318">
        <v>246.414</v>
      </c>
      <c r="I1048" s="318">
        <v>40.4244</v>
      </c>
      <c r="J1048" s="318">
        <v>79.6707</v>
      </c>
      <c r="K1048" s="318">
        <v>75.1348</v>
      </c>
      <c r="L1048" s="317"/>
      <c r="M1048" s="318"/>
      <c r="N1048" s="318"/>
      <c r="O1048" s="318"/>
      <c r="P1048" s="318"/>
      <c r="Q1048" s="318"/>
      <c r="R1048" s="318"/>
      <c r="S1048" s="317"/>
      <c r="T1048" s="318"/>
      <c r="U1048" s="318"/>
      <c r="V1048" s="318"/>
    </row>
    <row r="1049" s="304" customFormat="1" ht="22.8" customHeight="1" spans="1:22">
      <c r="A1049" s="321" t="s">
        <v>568</v>
      </c>
      <c r="B1049" s="321" t="s">
        <v>569</v>
      </c>
      <c r="C1049" s="321"/>
      <c r="D1049" s="311" t="s">
        <v>570</v>
      </c>
      <c r="E1049" s="311" t="s">
        <v>277</v>
      </c>
      <c r="F1049" s="313">
        <v>70.119</v>
      </c>
      <c r="G1049" s="313"/>
      <c r="H1049" s="313"/>
      <c r="I1049" s="313"/>
      <c r="J1049" s="313"/>
      <c r="K1049" s="313"/>
      <c r="L1049" s="313">
        <v>70.119</v>
      </c>
      <c r="M1049" s="313">
        <v>70.119</v>
      </c>
      <c r="N1049" s="313"/>
      <c r="O1049" s="313"/>
      <c r="P1049" s="313"/>
      <c r="Q1049" s="313"/>
      <c r="R1049" s="313"/>
      <c r="S1049" s="313"/>
      <c r="T1049" s="313"/>
      <c r="U1049" s="313"/>
      <c r="V1049" s="313"/>
    </row>
    <row r="1050" s="304" customFormat="1" ht="22.8" customHeight="1" spans="1:22">
      <c r="A1050" s="314" t="s">
        <v>568</v>
      </c>
      <c r="B1050" s="314" t="s">
        <v>569</v>
      </c>
      <c r="C1050" s="314" t="s">
        <v>569</v>
      </c>
      <c r="D1050" s="315" t="s">
        <v>571</v>
      </c>
      <c r="E1050" s="325" t="s">
        <v>572</v>
      </c>
      <c r="F1050" s="317">
        <v>70.119</v>
      </c>
      <c r="G1050" s="318"/>
      <c r="H1050" s="318"/>
      <c r="I1050" s="318"/>
      <c r="J1050" s="318"/>
      <c r="K1050" s="318"/>
      <c r="L1050" s="317">
        <v>70.119</v>
      </c>
      <c r="M1050" s="318">
        <v>70.119</v>
      </c>
      <c r="N1050" s="318"/>
      <c r="O1050" s="318"/>
      <c r="P1050" s="318"/>
      <c r="Q1050" s="318"/>
      <c r="R1050" s="318"/>
      <c r="S1050" s="317"/>
      <c r="T1050" s="318"/>
      <c r="U1050" s="318"/>
      <c r="V1050" s="318"/>
    </row>
    <row r="1051" s="304" customFormat="1" ht="22.8" customHeight="1" spans="1:22">
      <c r="A1051" s="321" t="s">
        <v>568</v>
      </c>
      <c r="B1051" s="321" t="s">
        <v>573</v>
      </c>
      <c r="C1051" s="321"/>
      <c r="D1051" s="311" t="s">
        <v>574</v>
      </c>
      <c r="E1051" s="311" t="s">
        <v>317</v>
      </c>
      <c r="F1051" s="313">
        <v>4.565857</v>
      </c>
      <c r="G1051" s="313"/>
      <c r="H1051" s="313"/>
      <c r="I1051" s="313"/>
      <c r="J1051" s="313"/>
      <c r="K1051" s="313"/>
      <c r="L1051" s="313">
        <v>4.565857</v>
      </c>
      <c r="M1051" s="313"/>
      <c r="N1051" s="313"/>
      <c r="O1051" s="313"/>
      <c r="P1051" s="313"/>
      <c r="Q1051" s="313">
        <v>4.565857</v>
      </c>
      <c r="R1051" s="313"/>
      <c r="S1051" s="313"/>
      <c r="T1051" s="313"/>
      <c r="U1051" s="313"/>
      <c r="V1051" s="313"/>
    </row>
    <row r="1052" s="304" customFormat="1" ht="22.8" customHeight="1" spans="1:22">
      <c r="A1052" s="314" t="s">
        <v>568</v>
      </c>
      <c r="B1052" s="314" t="s">
        <v>573</v>
      </c>
      <c r="C1052" s="314" t="s">
        <v>573</v>
      </c>
      <c r="D1052" s="315" t="s">
        <v>575</v>
      </c>
      <c r="E1052" s="325" t="s">
        <v>576</v>
      </c>
      <c r="F1052" s="317">
        <v>4.565857</v>
      </c>
      <c r="G1052" s="318"/>
      <c r="H1052" s="318"/>
      <c r="I1052" s="318"/>
      <c r="J1052" s="318"/>
      <c r="K1052" s="318"/>
      <c r="L1052" s="317">
        <v>4.565857</v>
      </c>
      <c r="M1052" s="318"/>
      <c r="N1052" s="318"/>
      <c r="O1052" s="318"/>
      <c r="P1052" s="318"/>
      <c r="Q1052" s="318">
        <v>4.565857</v>
      </c>
      <c r="R1052" s="318"/>
      <c r="S1052" s="317"/>
      <c r="T1052" s="318"/>
      <c r="U1052" s="318"/>
      <c r="V1052" s="318"/>
    </row>
    <row r="1053" s="304" customFormat="1" ht="22.8" customHeight="1" spans="1:22">
      <c r="A1053" s="321" t="s">
        <v>577</v>
      </c>
      <c r="B1053" s="321"/>
      <c r="C1053" s="321"/>
      <c r="D1053" s="311" t="s">
        <v>577</v>
      </c>
      <c r="E1053" s="311" t="s">
        <v>318</v>
      </c>
      <c r="F1053" s="313">
        <v>38.1272</v>
      </c>
      <c r="G1053" s="313"/>
      <c r="H1053" s="313"/>
      <c r="I1053" s="313"/>
      <c r="J1053" s="313"/>
      <c r="K1053" s="313"/>
      <c r="L1053" s="313">
        <v>38.1272</v>
      </c>
      <c r="M1053" s="313"/>
      <c r="N1053" s="313"/>
      <c r="O1053" s="313">
        <v>38.1272</v>
      </c>
      <c r="P1053" s="313"/>
      <c r="Q1053" s="313"/>
      <c r="R1053" s="313"/>
      <c r="S1053" s="313"/>
      <c r="T1053" s="313"/>
      <c r="U1053" s="313"/>
      <c r="V1053" s="313"/>
    </row>
    <row r="1054" s="304" customFormat="1" ht="22.8" customHeight="1" spans="1:22">
      <c r="A1054" s="321" t="s">
        <v>577</v>
      </c>
      <c r="B1054" s="321" t="s">
        <v>578</v>
      </c>
      <c r="C1054" s="321"/>
      <c r="D1054" s="311" t="s">
        <v>579</v>
      </c>
      <c r="E1054" s="311" t="s">
        <v>344</v>
      </c>
      <c r="F1054" s="313">
        <v>38.1272</v>
      </c>
      <c r="G1054" s="313"/>
      <c r="H1054" s="313"/>
      <c r="I1054" s="313"/>
      <c r="J1054" s="313"/>
      <c r="K1054" s="313"/>
      <c r="L1054" s="313">
        <v>38.1272</v>
      </c>
      <c r="M1054" s="313"/>
      <c r="N1054" s="313"/>
      <c r="O1054" s="313">
        <v>38.1272</v>
      </c>
      <c r="P1054" s="313"/>
      <c r="Q1054" s="313"/>
      <c r="R1054" s="313"/>
      <c r="S1054" s="313"/>
      <c r="T1054" s="313"/>
      <c r="U1054" s="313"/>
      <c r="V1054" s="313"/>
    </row>
    <row r="1055" s="304" customFormat="1" ht="22.8" customHeight="1" spans="1:22">
      <c r="A1055" s="314" t="s">
        <v>577</v>
      </c>
      <c r="B1055" s="314" t="s">
        <v>578</v>
      </c>
      <c r="C1055" s="314" t="s">
        <v>565</v>
      </c>
      <c r="D1055" s="315" t="s">
        <v>580</v>
      </c>
      <c r="E1055" s="325" t="s">
        <v>581</v>
      </c>
      <c r="F1055" s="317">
        <v>38.1272</v>
      </c>
      <c r="G1055" s="318"/>
      <c r="H1055" s="318"/>
      <c r="I1055" s="318"/>
      <c r="J1055" s="318"/>
      <c r="K1055" s="318"/>
      <c r="L1055" s="317">
        <v>38.1272</v>
      </c>
      <c r="M1055" s="318"/>
      <c r="N1055" s="318"/>
      <c r="O1055" s="318">
        <v>38.1272</v>
      </c>
      <c r="P1055" s="318"/>
      <c r="Q1055" s="318"/>
      <c r="R1055" s="318"/>
      <c r="S1055" s="317"/>
      <c r="T1055" s="318"/>
      <c r="U1055" s="318"/>
      <c r="V1055" s="318"/>
    </row>
    <row r="1056" s="304" customFormat="1" ht="22.8" customHeight="1" spans="1:22">
      <c r="A1056" s="321" t="s">
        <v>582</v>
      </c>
      <c r="B1056" s="321"/>
      <c r="C1056" s="321"/>
      <c r="D1056" s="311" t="s">
        <v>582</v>
      </c>
      <c r="E1056" s="311" t="s">
        <v>454</v>
      </c>
      <c r="F1056" s="313">
        <v>52.9973</v>
      </c>
      <c r="G1056" s="313"/>
      <c r="H1056" s="313"/>
      <c r="I1056" s="313"/>
      <c r="J1056" s="313"/>
      <c r="K1056" s="313"/>
      <c r="L1056" s="313"/>
      <c r="M1056" s="313"/>
      <c r="N1056" s="313"/>
      <c r="O1056" s="313"/>
      <c r="P1056" s="313"/>
      <c r="Q1056" s="313"/>
      <c r="R1056" s="313">
        <v>52.9973</v>
      </c>
      <c r="S1056" s="313"/>
      <c r="T1056" s="313"/>
      <c r="U1056" s="313"/>
      <c r="V1056" s="313"/>
    </row>
    <row r="1057" s="304" customFormat="1" ht="22.8" customHeight="1" spans="1:22">
      <c r="A1057" s="321" t="s">
        <v>582</v>
      </c>
      <c r="B1057" s="321" t="s">
        <v>583</v>
      </c>
      <c r="C1057" s="321"/>
      <c r="D1057" s="311" t="s">
        <v>584</v>
      </c>
      <c r="E1057" s="311" t="s">
        <v>460</v>
      </c>
      <c r="F1057" s="313">
        <v>52.9973</v>
      </c>
      <c r="G1057" s="313"/>
      <c r="H1057" s="313"/>
      <c r="I1057" s="313"/>
      <c r="J1057" s="313"/>
      <c r="K1057" s="313"/>
      <c r="L1057" s="313"/>
      <c r="M1057" s="313"/>
      <c r="N1057" s="313"/>
      <c r="O1057" s="313"/>
      <c r="P1057" s="313"/>
      <c r="Q1057" s="313"/>
      <c r="R1057" s="313">
        <v>52.9973</v>
      </c>
      <c r="S1057" s="313"/>
      <c r="T1057" s="313"/>
      <c r="U1057" s="313"/>
      <c r="V1057" s="313"/>
    </row>
    <row r="1058" s="304" customFormat="1" ht="22.8" customHeight="1" spans="1:22">
      <c r="A1058" s="314" t="s">
        <v>582</v>
      </c>
      <c r="B1058" s="314" t="s">
        <v>583</v>
      </c>
      <c r="C1058" s="314" t="s">
        <v>565</v>
      </c>
      <c r="D1058" s="315" t="s">
        <v>585</v>
      </c>
      <c r="E1058" s="325" t="s">
        <v>586</v>
      </c>
      <c r="F1058" s="317">
        <v>52.9973</v>
      </c>
      <c r="G1058" s="318"/>
      <c r="H1058" s="318"/>
      <c r="I1058" s="318"/>
      <c r="J1058" s="318"/>
      <c r="K1058" s="318"/>
      <c r="L1058" s="317"/>
      <c r="M1058" s="318"/>
      <c r="N1058" s="318"/>
      <c r="O1058" s="318"/>
      <c r="P1058" s="318"/>
      <c r="Q1058" s="318"/>
      <c r="R1058" s="318">
        <v>52.9973</v>
      </c>
      <c r="S1058" s="317"/>
      <c r="T1058" s="318"/>
      <c r="U1058" s="318"/>
      <c r="V1058" s="318"/>
    </row>
    <row r="1059" s="304" customFormat="1" ht="22.8" customHeight="1" spans="1:22">
      <c r="A1059" s="309"/>
      <c r="B1059" s="309"/>
      <c r="C1059" s="309"/>
      <c r="D1059" s="311" t="s">
        <v>986</v>
      </c>
      <c r="E1059" s="311" t="s">
        <v>987</v>
      </c>
      <c r="F1059" s="310">
        <v>200.769157</v>
      </c>
      <c r="G1059" s="310">
        <v>145.9484</v>
      </c>
      <c r="H1059" s="310">
        <v>82.2648</v>
      </c>
      <c r="I1059" s="310">
        <v>11.7852</v>
      </c>
      <c r="J1059" s="310">
        <v>25.7552</v>
      </c>
      <c r="K1059" s="310">
        <v>26.1432</v>
      </c>
      <c r="L1059" s="310">
        <v>37.306957</v>
      </c>
      <c r="M1059" s="310">
        <v>23.1597</v>
      </c>
      <c r="N1059" s="310"/>
      <c r="O1059" s="310">
        <v>12.5931</v>
      </c>
      <c r="P1059" s="310"/>
      <c r="Q1059" s="310">
        <v>1.554157</v>
      </c>
      <c r="R1059" s="310">
        <v>17.5138</v>
      </c>
      <c r="S1059" s="310"/>
      <c r="T1059" s="310"/>
      <c r="U1059" s="310"/>
      <c r="V1059" s="310"/>
    </row>
    <row r="1060" s="304" customFormat="1" ht="22.8" customHeight="1" spans="1:22">
      <c r="A1060" s="309"/>
      <c r="B1060" s="309"/>
      <c r="C1060" s="309"/>
      <c r="D1060" s="312" t="s">
        <v>988</v>
      </c>
      <c r="E1060" s="312" t="s">
        <v>989</v>
      </c>
      <c r="F1060" s="310">
        <v>200.769157</v>
      </c>
      <c r="G1060" s="310">
        <v>145.9484</v>
      </c>
      <c r="H1060" s="310">
        <v>82.2648</v>
      </c>
      <c r="I1060" s="310">
        <v>11.7852</v>
      </c>
      <c r="J1060" s="310">
        <v>25.7552</v>
      </c>
      <c r="K1060" s="310">
        <v>26.1432</v>
      </c>
      <c r="L1060" s="310">
        <v>37.306957</v>
      </c>
      <c r="M1060" s="310">
        <v>23.1597</v>
      </c>
      <c r="N1060" s="310"/>
      <c r="O1060" s="310">
        <v>12.5931</v>
      </c>
      <c r="P1060" s="310"/>
      <c r="Q1060" s="310">
        <v>1.554157</v>
      </c>
      <c r="R1060" s="310">
        <v>17.5138</v>
      </c>
      <c r="S1060" s="310"/>
      <c r="T1060" s="310"/>
      <c r="U1060" s="310"/>
      <c r="V1060" s="310"/>
    </row>
    <row r="1061" s="304" customFormat="1" ht="22.8" customHeight="1" spans="1:22">
      <c r="A1061" s="321" t="s">
        <v>568</v>
      </c>
      <c r="B1061" s="321"/>
      <c r="C1061" s="321"/>
      <c r="D1061" s="311" t="s">
        <v>568</v>
      </c>
      <c r="E1061" s="311" t="s">
        <v>264</v>
      </c>
      <c r="F1061" s="313">
        <v>170.662257</v>
      </c>
      <c r="G1061" s="313">
        <v>145.9484</v>
      </c>
      <c r="H1061" s="313">
        <v>82.2648</v>
      </c>
      <c r="I1061" s="313">
        <v>11.7852</v>
      </c>
      <c r="J1061" s="313">
        <v>25.7552</v>
      </c>
      <c r="K1061" s="313">
        <v>26.1432</v>
      </c>
      <c r="L1061" s="313">
        <v>24.713857</v>
      </c>
      <c r="M1061" s="313">
        <v>23.1597</v>
      </c>
      <c r="N1061" s="313"/>
      <c r="O1061" s="313"/>
      <c r="P1061" s="313"/>
      <c r="Q1061" s="313">
        <v>1.554157</v>
      </c>
      <c r="R1061" s="313"/>
      <c r="S1061" s="313"/>
      <c r="T1061" s="313"/>
      <c r="U1061" s="313"/>
      <c r="V1061" s="313"/>
    </row>
    <row r="1062" s="304" customFormat="1" ht="22.8" customHeight="1" spans="1:22">
      <c r="A1062" s="321" t="s">
        <v>568</v>
      </c>
      <c r="B1062" s="321" t="s">
        <v>569</v>
      </c>
      <c r="C1062" s="321"/>
      <c r="D1062" s="311" t="s">
        <v>570</v>
      </c>
      <c r="E1062" s="311" t="s">
        <v>277</v>
      </c>
      <c r="F1062" s="313">
        <v>23.1597</v>
      </c>
      <c r="G1062" s="313"/>
      <c r="H1062" s="313"/>
      <c r="I1062" s="313"/>
      <c r="J1062" s="313"/>
      <c r="K1062" s="313"/>
      <c r="L1062" s="313">
        <v>23.1597</v>
      </c>
      <c r="M1062" s="313">
        <v>23.1597</v>
      </c>
      <c r="N1062" s="313"/>
      <c r="O1062" s="313"/>
      <c r="P1062" s="313"/>
      <c r="Q1062" s="313"/>
      <c r="R1062" s="313"/>
      <c r="S1062" s="313"/>
      <c r="T1062" s="313"/>
      <c r="U1062" s="313"/>
      <c r="V1062" s="313"/>
    </row>
    <row r="1063" s="304" customFormat="1" ht="22.8" customHeight="1" spans="1:22">
      <c r="A1063" s="314" t="s">
        <v>568</v>
      </c>
      <c r="B1063" s="314" t="s">
        <v>569</v>
      </c>
      <c r="C1063" s="314" t="s">
        <v>569</v>
      </c>
      <c r="D1063" s="315" t="s">
        <v>571</v>
      </c>
      <c r="E1063" s="325" t="s">
        <v>572</v>
      </c>
      <c r="F1063" s="317">
        <v>23.1597</v>
      </c>
      <c r="G1063" s="318"/>
      <c r="H1063" s="318"/>
      <c r="I1063" s="318"/>
      <c r="J1063" s="318"/>
      <c r="K1063" s="318"/>
      <c r="L1063" s="317">
        <v>23.1597</v>
      </c>
      <c r="M1063" s="318">
        <v>23.1597</v>
      </c>
      <c r="N1063" s="318"/>
      <c r="O1063" s="318"/>
      <c r="P1063" s="318"/>
      <c r="Q1063" s="318"/>
      <c r="R1063" s="318"/>
      <c r="S1063" s="317"/>
      <c r="T1063" s="318"/>
      <c r="U1063" s="318"/>
      <c r="V1063" s="318"/>
    </row>
    <row r="1064" s="304" customFormat="1" ht="22.8" customHeight="1" spans="1:22">
      <c r="A1064" s="321" t="s">
        <v>568</v>
      </c>
      <c r="B1064" s="321" t="s">
        <v>578</v>
      </c>
      <c r="C1064" s="321"/>
      <c r="D1064" s="311" t="s">
        <v>990</v>
      </c>
      <c r="E1064" s="311" t="s">
        <v>298</v>
      </c>
      <c r="F1064" s="313">
        <v>145.9484</v>
      </c>
      <c r="G1064" s="313">
        <v>145.9484</v>
      </c>
      <c r="H1064" s="313">
        <v>82.2648</v>
      </c>
      <c r="I1064" s="313">
        <v>11.7852</v>
      </c>
      <c r="J1064" s="313">
        <v>25.7552</v>
      </c>
      <c r="K1064" s="313">
        <v>26.1432</v>
      </c>
      <c r="L1064" s="313"/>
      <c r="M1064" s="313"/>
      <c r="N1064" s="313"/>
      <c r="O1064" s="313"/>
      <c r="P1064" s="313"/>
      <c r="Q1064" s="313"/>
      <c r="R1064" s="313"/>
      <c r="S1064" s="313"/>
      <c r="T1064" s="313"/>
      <c r="U1064" s="313"/>
      <c r="V1064" s="313"/>
    </row>
    <row r="1065" s="304" customFormat="1" ht="22.8" customHeight="1" spans="1:22">
      <c r="A1065" s="314" t="s">
        <v>568</v>
      </c>
      <c r="B1065" s="314" t="s">
        <v>578</v>
      </c>
      <c r="C1065" s="314" t="s">
        <v>565</v>
      </c>
      <c r="D1065" s="315" t="s">
        <v>991</v>
      </c>
      <c r="E1065" s="325" t="s">
        <v>567</v>
      </c>
      <c r="F1065" s="317">
        <v>145.9484</v>
      </c>
      <c r="G1065" s="318">
        <v>145.9484</v>
      </c>
      <c r="H1065" s="318">
        <v>82.2648</v>
      </c>
      <c r="I1065" s="318">
        <v>11.7852</v>
      </c>
      <c r="J1065" s="318">
        <v>25.7552</v>
      </c>
      <c r="K1065" s="318">
        <v>26.1432</v>
      </c>
      <c r="L1065" s="317"/>
      <c r="M1065" s="318"/>
      <c r="N1065" s="318"/>
      <c r="O1065" s="318"/>
      <c r="P1065" s="318"/>
      <c r="Q1065" s="318"/>
      <c r="R1065" s="318"/>
      <c r="S1065" s="317"/>
      <c r="T1065" s="318"/>
      <c r="U1065" s="318"/>
      <c r="V1065" s="318"/>
    </row>
    <row r="1066" s="304" customFormat="1" ht="22.8" customHeight="1" spans="1:22">
      <c r="A1066" s="321" t="s">
        <v>568</v>
      </c>
      <c r="B1066" s="321" t="s">
        <v>573</v>
      </c>
      <c r="C1066" s="321"/>
      <c r="D1066" s="311" t="s">
        <v>574</v>
      </c>
      <c r="E1066" s="311" t="s">
        <v>317</v>
      </c>
      <c r="F1066" s="313">
        <v>1.554157</v>
      </c>
      <c r="G1066" s="313"/>
      <c r="H1066" s="313"/>
      <c r="I1066" s="313"/>
      <c r="J1066" s="313"/>
      <c r="K1066" s="313"/>
      <c r="L1066" s="313">
        <v>1.554157</v>
      </c>
      <c r="M1066" s="313"/>
      <c r="N1066" s="313"/>
      <c r="O1066" s="313"/>
      <c r="P1066" s="313"/>
      <c r="Q1066" s="313">
        <v>1.554157</v>
      </c>
      <c r="R1066" s="313"/>
      <c r="S1066" s="313"/>
      <c r="T1066" s="313"/>
      <c r="U1066" s="313"/>
      <c r="V1066" s="313"/>
    </row>
    <row r="1067" s="304" customFormat="1" ht="22.8" customHeight="1" spans="1:22">
      <c r="A1067" s="314" t="s">
        <v>568</v>
      </c>
      <c r="B1067" s="314" t="s">
        <v>573</v>
      </c>
      <c r="C1067" s="314" t="s">
        <v>573</v>
      </c>
      <c r="D1067" s="315" t="s">
        <v>575</v>
      </c>
      <c r="E1067" s="325" t="s">
        <v>576</v>
      </c>
      <c r="F1067" s="317">
        <v>1.554157</v>
      </c>
      <c r="G1067" s="318"/>
      <c r="H1067" s="318"/>
      <c r="I1067" s="318"/>
      <c r="J1067" s="318"/>
      <c r="K1067" s="318"/>
      <c r="L1067" s="317">
        <v>1.554157</v>
      </c>
      <c r="M1067" s="318"/>
      <c r="N1067" s="318"/>
      <c r="O1067" s="318"/>
      <c r="P1067" s="318"/>
      <c r="Q1067" s="318">
        <v>1.554157</v>
      </c>
      <c r="R1067" s="318"/>
      <c r="S1067" s="317"/>
      <c r="T1067" s="318"/>
      <c r="U1067" s="318"/>
      <c r="V1067" s="318"/>
    </row>
    <row r="1068" s="304" customFormat="1" ht="22.8" customHeight="1" spans="1:22">
      <c r="A1068" s="321" t="s">
        <v>577</v>
      </c>
      <c r="B1068" s="321"/>
      <c r="C1068" s="321"/>
      <c r="D1068" s="311" t="s">
        <v>577</v>
      </c>
      <c r="E1068" s="311" t="s">
        <v>318</v>
      </c>
      <c r="F1068" s="313">
        <v>12.5931</v>
      </c>
      <c r="G1068" s="313"/>
      <c r="H1068" s="313"/>
      <c r="I1068" s="313"/>
      <c r="J1068" s="313"/>
      <c r="K1068" s="313"/>
      <c r="L1068" s="313">
        <v>12.5931</v>
      </c>
      <c r="M1068" s="313"/>
      <c r="N1068" s="313"/>
      <c r="O1068" s="313">
        <v>12.5931</v>
      </c>
      <c r="P1068" s="313"/>
      <c r="Q1068" s="313"/>
      <c r="R1068" s="313"/>
      <c r="S1068" s="313"/>
      <c r="T1068" s="313"/>
      <c r="U1068" s="313"/>
      <c r="V1068" s="313"/>
    </row>
    <row r="1069" s="304" customFormat="1" ht="22.8" customHeight="1" spans="1:22">
      <c r="A1069" s="321" t="s">
        <v>577</v>
      </c>
      <c r="B1069" s="321" t="s">
        <v>578</v>
      </c>
      <c r="C1069" s="321"/>
      <c r="D1069" s="311" t="s">
        <v>579</v>
      </c>
      <c r="E1069" s="311" t="s">
        <v>344</v>
      </c>
      <c r="F1069" s="313">
        <v>12.5931</v>
      </c>
      <c r="G1069" s="313"/>
      <c r="H1069" s="313"/>
      <c r="I1069" s="313"/>
      <c r="J1069" s="313"/>
      <c r="K1069" s="313"/>
      <c r="L1069" s="313">
        <v>12.5931</v>
      </c>
      <c r="M1069" s="313"/>
      <c r="N1069" s="313"/>
      <c r="O1069" s="313">
        <v>12.5931</v>
      </c>
      <c r="P1069" s="313"/>
      <c r="Q1069" s="313"/>
      <c r="R1069" s="313"/>
      <c r="S1069" s="313"/>
      <c r="T1069" s="313"/>
      <c r="U1069" s="313"/>
      <c r="V1069" s="313"/>
    </row>
    <row r="1070" s="304" customFormat="1" ht="22.8" customHeight="1" spans="1:22">
      <c r="A1070" s="314" t="s">
        <v>577</v>
      </c>
      <c r="B1070" s="314" t="s">
        <v>578</v>
      </c>
      <c r="C1070" s="314" t="s">
        <v>565</v>
      </c>
      <c r="D1070" s="315" t="s">
        <v>580</v>
      </c>
      <c r="E1070" s="325" t="s">
        <v>581</v>
      </c>
      <c r="F1070" s="317">
        <v>12.5931</v>
      </c>
      <c r="G1070" s="318"/>
      <c r="H1070" s="318"/>
      <c r="I1070" s="318"/>
      <c r="J1070" s="318"/>
      <c r="K1070" s="318"/>
      <c r="L1070" s="317">
        <v>12.5931</v>
      </c>
      <c r="M1070" s="318"/>
      <c r="N1070" s="318"/>
      <c r="O1070" s="318">
        <v>12.5931</v>
      </c>
      <c r="P1070" s="318"/>
      <c r="Q1070" s="318"/>
      <c r="R1070" s="318"/>
      <c r="S1070" s="317"/>
      <c r="T1070" s="318"/>
      <c r="U1070" s="318"/>
      <c r="V1070" s="318"/>
    </row>
    <row r="1071" s="304" customFormat="1" ht="22.8" customHeight="1" spans="1:22">
      <c r="A1071" s="321" t="s">
        <v>582</v>
      </c>
      <c r="B1071" s="321"/>
      <c r="C1071" s="321"/>
      <c r="D1071" s="311" t="s">
        <v>582</v>
      </c>
      <c r="E1071" s="311" t="s">
        <v>454</v>
      </c>
      <c r="F1071" s="313">
        <v>17.5138</v>
      </c>
      <c r="G1071" s="313"/>
      <c r="H1071" s="313"/>
      <c r="I1071" s="313"/>
      <c r="J1071" s="313"/>
      <c r="K1071" s="313"/>
      <c r="L1071" s="313"/>
      <c r="M1071" s="313"/>
      <c r="N1071" s="313"/>
      <c r="O1071" s="313"/>
      <c r="P1071" s="313"/>
      <c r="Q1071" s="313"/>
      <c r="R1071" s="313">
        <v>17.5138</v>
      </c>
      <c r="S1071" s="313"/>
      <c r="T1071" s="313"/>
      <c r="U1071" s="313"/>
      <c r="V1071" s="313"/>
    </row>
    <row r="1072" s="304" customFormat="1" ht="22.8" customHeight="1" spans="1:22">
      <c r="A1072" s="321" t="s">
        <v>582</v>
      </c>
      <c r="B1072" s="321" t="s">
        <v>583</v>
      </c>
      <c r="C1072" s="321"/>
      <c r="D1072" s="311" t="s">
        <v>584</v>
      </c>
      <c r="E1072" s="311" t="s">
        <v>460</v>
      </c>
      <c r="F1072" s="313">
        <v>17.5138</v>
      </c>
      <c r="G1072" s="313"/>
      <c r="H1072" s="313"/>
      <c r="I1072" s="313"/>
      <c r="J1072" s="313"/>
      <c r="K1072" s="313"/>
      <c r="L1072" s="313"/>
      <c r="M1072" s="313"/>
      <c r="N1072" s="313"/>
      <c r="O1072" s="313"/>
      <c r="P1072" s="313"/>
      <c r="Q1072" s="313"/>
      <c r="R1072" s="313">
        <v>17.5138</v>
      </c>
      <c r="S1072" s="313"/>
      <c r="T1072" s="313"/>
      <c r="U1072" s="313"/>
      <c r="V1072" s="313"/>
    </row>
    <row r="1073" s="304" customFormat="1" ht="22.8" customHeight="1" spans="1:22">
      <c r="A1073" s="314" t="s">
        <v>582</v>
      </c>
      <c r="B1073" s="314" t="s">
        <v>583</v>
      </c>
      <c r="C1073" s="314" t="s">
        <v>565</v>
      </c>
      <c r="D1073" s="315" t="s">
        <v>585</v>
      </c>
      <c r="E1073" s="325" t="s">
        <v>586</v>
      </c>
      <c r="F1073" s="317">
        <v>17.5138</v>
      </c>
      <c r="G1073" s="318"/>
      <c r="H1073" s="318"/>
      <c r="I1073" s="318"/>
      <c r="J1073" s="318"/>
      <c r="K1073" s="318"/>
      <c r="L1073" s="317"/>
      <c r="M1073" s="318"/>
      <c r="N1073" s="318"/>
      <c r="O1073" s="318"/>
      <c r="P1073" s="318"/>
      <c r="Q1073" s="318"/>
      <c r="R1073" s="318">
        <v>17.5138</v>
      </c>
      <c r="S1073" s="317"/>
      <c r="T1073" s="318"/>
      <c r="U1073" s="318"/>
      <c r="V1073" s="318"/>
    </row>
    <row r="1074" s="304" customFormat="1" ht="22.8" customHeight="1" spans="1:22">
      <c r="A1074" s="309"/>
      <c r="B1074" s="309"/>
      <c r="C1074" s="309"/>
      <c r="D1074" s="311" t="s">
        <v>992</v>
      </c>
      <c r="E1074" s="311" t="s">
        <v>993</v>
      </c>
      <c r="F1074" s="310">
        <v>1501.605061</v>
      </c>
      <c r="G1074" s="310">
        <v>1092.08895</v>
      </c>
      <c r="H1074" s="310">
        <v>609.8646</v>
      </c>
      <c r="I1074" s="310">
        <v>130.2552</v>
      </c>
      <c r="J1074" s="310">
        <v>200.49235</v>
      </c>
      <c r="K1074" s="310">
        <v>151.4768</v>
      </c>
      <c r="L1074" s="310">
        <v>278.465411</v>
      </c>
      <c r="M1074" s="310">
        <v>173.6462</v>
      </c>
      <c r="N1074" s="310"/>
      <c r="O1074" s="310">
        <v>94.4201</v>
      </c>
      <c r="P1074" s="310"/>
      <c r="Q1074" s="310">
        <v>10.399111</v>
      </c>
      <c r="R1074" s="310">
        <v>131.0507</v>
      </c>
      <c r="S1074" s="310"/>
      <c r="T1074" s="310"/>
      <c r="U1074" s="310"/>
      <c r="V1074" s="310"/>
    </row>
    <row r="1075" s="304" customFormat="1" ht="22.8" customHeight="1" spans="1:22">
      <c r="A1075" s="309"/>
      <c r="B1075" s="309"/>
      <c r="C1075" s="309"/>
      <c r="D1075" s="312" t="s">
        <v>994</v>
      </c>
      <c r="E1075" s="312" t="s">
        <v>995</v>
      </c>
      <c r="F1075" s="310">
        <v>1501.605061</v>
      </c>
      <c r="G1075" s="310">
        <v>1092.08895</v>
      </c>
      <c r="H1075" s="310">
        <v>609.8646</v>
      </c>
      <c r="I1075" s="310">
        <v>130.2552</v>
      </c>
      <c r="J1075" s="310">
        <v>200.49235</v>
      </c>
      <c r="K1075" s="310">
        <v>151.4768</v>
      </c>
      <c r="L1075" s="310">
        <v>278.465411</v>
      </c>
      <c r="M1075" s="310">
        <v>173.6462</v>
      </c>
      <c r="N1075" s="310"/>
      <c r="O1075" s="310">
        <v>94.4201</v>
      </c>
      <c r="P1075" s="310"/>
      <c r="Q1075" s="310">
        <v>10.399111</v>
      </c>
      <c r="R1075" s="310">
        <v>131.0507</v>
      </c>
      <c r="S1075" s="310"/>
      <c r="T1075" s="310"/>
      <c r="U1075" s="310"/>
      <c r="V1075" s="310"/>
    </row>
    <row r="1076" s="304" customFormat="1" ht="22.8" customHeight="1" spans="1:22">
      <c r="A1076" s="321" t="s">
        <v>568</v>
      </c>
      <c r="B1076" s="321"/>
      <c r="C1076" s="321"/>
      <c r="D1076" s="311" t="s">
        <v>568</v>
      </c>
      <c r="E1076" s="311" t="s">
        <v>264</v>
      </c>
      <c r="F1076" s="313">
        <v>1276.134261</v>
      </c>
      <c r="G1076" s="313">
        <v>1092.08895</v>
      </c>
      <c r="H1076" s="313">
        <v>609.8646</v>
      </c>
      <c r="I1076" s="313">
        <v>130.2552</v>
      </c>
      <c r="J1076" s="313">
        <v>200.49235</v>
      </c>
      <c r="K1076" s="313">
        <v>151.4768</v>
      </c>
      <c r="L1076" s="313">
        <v>184.045311</v>
      </c>
      <c r="M1076" s="313">
        <v>173.6462</v>
      </c>
      <c r="N1076" s="313"/>
      <c r="O1076" s="313"/>
      <c r="P1076" s="313"/>
      <c r="Q1076" s="313">
        <v>10.399111</v>
      </c>
      <c r="R1076" s="313"/>
      <c r="S1076" s="313"/>
      <c r="T1076" s="313"/>
      <c r="U1076" s="313"/>
      <c r="V1076" s="313"/>
    </row>
    <row r="1077" s="304" customFormat="1" ht="22.8" customHeight="1" spans="1:22">
      <c r="A1077" s="321" t="s">
        <v>568</v>
      </c>
      <c r="B1077" s="321" t="s">
        <v>565</v>
      </c>
      <c r="C1077" s="321"/>
      <c r="D1077" s="311" t="s">
        <v>996</v>
      </c>
      <c r="E1077" s="311" t="s">
        <v>265</v>
      </c>
      <c r="F1077" s="313">
        <v>1092.08895</v>
      </c>
      <c r="G1077" s="313">
        <v>1092.08895</v>
      </c>
      <c r="H1077" s="313">
        <v>609.8646</v>
      </c>
      <c r="I1077" s="313">
        <v>130.2552</v>
      </c>
      <c r="J1077" s="313">
        <v>200.49235</v>
      </c>
      <c r="K1077" s="313">
        <v>151.4768</v>
      </c>
      <c r="L1077" s="313"/>
      <c r="M1077" s="313"/>
      <c r="N1077" s="313"/>
      <c r="O1077" s="313"/>
      <c r="P1077" s="313"/>
      <c r="Q1077" s="313"/>
      <c r="R1077" s="313"/>
      <c r="S1077" s="313"/>
      <c r="T1077" s="313"/>
      <c r="U1077" s="313"/>
      <c r="V1077" s="313"/>
    </row>
    <row r="1078" s="304" customFormat="1" ht="22.8" customHeight="1" spans="1:22">
      <c r="A1078" s="314" t="s">
        <v>568</v>
      </c>
      <c r="B1078" s="314" t="s">
        <v>565</v>
      </c>
      <c r="C1078" s="314" t="s">
        <v>565</v>
      </c>
      <c r="D1078" s="315" t="s">
        <v>997</v>
      </c>
      <c r="E1078" s="325" t="s">
        <v>567</v>
      </c>
      <c r="F1078" s="317">
        <v>1092.08895</v>
      </c>
      <c r="G1078" s="318">
        <v>1092.08895</v>
      </c>
      <c r="H1078" s="318">
        <v>609.8646</v>
      </c>
      <c r="I1078" s="318">
        <v>130.2552</v>
      </c>
      <c r="J1078" s="318">
        <v>200.49235</v>
      </c>
      <c r="K1078" s="318">
        <v>151.4768</v>
      </c>
      <c r="L1078" s="317"/>
      <c r="M1078" s="318"/>
      <c r="N1078" s="318"/>
      <c r="O1078" s="318"/>
      <c r="P1078" s="318"/>
      <c r="Q1078" s="318"/>
      <c r="R1078" s="318"/>
      <c r="S1078" s="317"/>
      <c r="T1078" s="318"/>
      <c r="U1078" s="318"/>
      <c r="V1078" s="318"/>
    </row>
    <row r="1079" s="304" customFormat="1" ht="22.8" customHeight="1" spans="1:22">
      <c r="A1079" s="321" t="s">
        <v>568</v>
      </c>
      <c r="B1079" s="321" t="s">
        <v>569</v>
      </c>
      <c r="C1079" s="321"/>
      <c r="D1079" s="311" t="s">
        <v>570</v>
      </c>
      <c r="E1079" s="311" t="s">
        <v>277</v>
      </c>
      <c r="F1079" s="313">
        <v>173.6462</v>
      </c>
      <c r="G1079" s="313"/>
      <c r="H1079" s="313"/>
      <c r="I1079" s="313"/>
      <c r="J1079" s="313"/>
      <c r="K1079" s="313"/>
      <c r="L1079" s="313">
        <v>173.6462</v>
      </c>
      <c r="M1079" s="313">
        <v>173.6462</v>
      </c>
      <c r="N1079" s="313"/>
      <c r="O1079" s="313"/>
      <c r="P1079" s="313"/>
      <c r="Q1079" s="313"/>
      <c r="R1079" s="313"/>
      <c r="S1079" s="313"/>
      <c r="T1079" s="313"/>
      <c r="U1079" s="313"/>
      <c r="V1079" s="313"/>
    </row>
    <row r="1080" s="304" customFormat="1" ht="22.8" customHeight="1" spans="1:22">
      <c r="A1080" s="314" t="s">
        <v>568</v>
      </c>
      <c r="B1080" s="314" t="s">
        <v>569</v>
      </c>
      <c r="C1080" s="314" t="s">
        <v>569</v>
      </c>
      <c r="D1080" s="315" t="s">
        <v>571</v>
      </c>
      <c r="E1080" s="325" t="s">
        <v>572</v>
      </c>
      <c r="F1080" s="317">
        <v>173.6462</v>
      </c>
      <c r="G1080" s="318"/>
      <c r="H1080" s="318"/>
      <c r="I1080" s="318"/>
      <c r="J1080" s="318"/>
      <c r="K1080" s="318"/>
      <c r="L1080" s="317">
        <v>173.6462</v>
      </c>
      <c r="M1080" s="318">
        <v>173.6462</v>
      </c>
      <c r="N1080" s="318"/>
      <c r="O1080" s="318"/>
      <c r="P1080" s="318"/>
      <c r="Q1080" s="318"/>
      <c r="R1080" s="318"/>
      <c r="S1080" s="317"/>
      <c r="T1080" s="318"/>
      <c r="U1080" s="318"/>
      <c r="V1080" s="318"/>
    </row>
    <row r="1081" s="304" customFormat="1" ht="22.8" customHeight="1" spans="1:22">
      <c r="A1081" s="321" t="s">
        <v>568</v>
      </c>
      <c r="B1081" s="321" t="s">
        <v>573</v>
      </c>
      <c r="C1081" s="321"/>
      <c r="D1081" s="311" t="s">
        <v>574</v>
      </c>
      <c r="E1081" s="311" t="s">
        <v>317</v>
      </c>
      <c r="F1081" s="313">
        <v>10.399111</v>
      </c>
      <c r="G1081" s="313"/>
      <c r="H1081" s="313"/>
      <c r="I1081" s="313"/>
      <c r="J1081" s="313"/>
      <c r="K1081" s="313"/>
      <c r="L1081" s="313">
        <v>10.399111</v>
      </c>
      <c r="M1081" s="313"/>
      <c r="N1081" s="313"/>
      <c r="O1081" s="313"/>
      <c r="P1081" s="313"/>
      <c r="Q1081" s="313">
        <v>10.399111</v>
      </c>
      <c r="R1081" s="313"/>
      <c r="S1081" s="313"/>
      <c r="T1081" s="313"/>
      <c r="U1081" s="313"/>
      <c r="V1081" s="313"/>
    </row>
    <row r="1082" s="304" customFormat="1" ht="22.8" customHeight="1" spans="1:22">
      <c r="A1082" s="314" t="s">
        <v>568</v>
      </c>
      <c r="B1082" s="314" t="s">
        <v>573</v>
      </c>
      <c r="C1082" s="314" t="s">
        <v>573</v>
      </c>
      <c r="D1082" s="315" t="s">
        <v>575</v>
      </c>
      <c r="E1082" s="325" t="s">
        <v>576</v>
      </c>
      <c r="F1082" s="317">
        <v>10.399111</v>
      </c>
      <c r="G1082" s="318"/>
      <c r="H1082" s="318"/>
      <c r="I1082" s="318"/>
      <c r="J1082" s="318"/>
      <c r="K1082" s="318"/>
      <c r="L1082" s="317">
        <v>10.399111</v>
      </c>
      <c r="M1082" s="318"/>
      <c r="N1082" s="318"/>
      <c r="O1082" s="318"/>
      <c r="P1082" s="318"/>
      <c r="Q1082" s="318">
        <v>10.399111</v>
      </c>
      <c r="R1082" s="318"/>
      <c r="S1082" s="317"/>
      <c r="T1082" s="318"/>
      <c r="U1082" s="318"/>
      <c r="V1082" s="318"/>
    </row>
    <row r="1083" s="304" customFormat="1" ht="22.8" customHeight="1" spans="1:22">
      <c r="A1083" s="321" t="s">
        <v>577</v>
      </c>
      <c r="B1083" s="321"/>
      <c r="C1083" s="321"/>
      <c r="D1083" s="311" t="s">
        <v>577</v>
      </c>
      <c r="E1083" s="311" t="s">
        <v>318</v>
      </c>
      <c r="F1083" s="313">
        <v>94.4201</v>
      </c>
      <c r="G1083" s="313"/>
      <c r="H1083" s="313"/>
      <c r="I1083" s="313"/>
      <c r="J1083" s="313"/>
      <c r="K1083" s="313"/>
      <c r="L1083" s="313">
        <v>94.4201</v>
      </c>
      <c r="M1083" s="313"/>
      <c r="N1083" s="313"/>
      <c r="O1083" s="313">
        <v>94.4201</v>
      </c>
      <c r="P1083" s="313"/>
      <c r="Q1083" s="313"/>
      <c r="R1083" s="313"/>
      <c r="S1083" s="313"/>
      <c r="T1083" s="313"/>
      <c r="U1083" s="313"/>
      <c r="V1083" s="313"/>
    </row>
    <row r="1084" s="304" customFormat="1" ht="22.8" customHeight="1" spans="1:22">
      <c r="A1084" s="321" t="s">
        <v>577</v>
      </c>
      <c r="B1084" s="321" t="s">
        <v>578</v>
      </c>
      <c r="C1084" s="321"/>
      <c r="D1084" s="311" t="s">
        <v>579</v>
      </c>
      <c r="E1084" s="311" t="s">
        <v>344</v>
      </c>
      <c r="F1084" s="313">
        <v>94.4201</v>
      </c>
      <c r="G1084" s="313"/>
      <c r="H1084" s="313"/>
      <c r="I1084" s="313"/>
      <c r="J1084" s="313"/>
      <c r="K1084" s="313"/>
      <c r="L1084" s="313">
        <v>94.4201</v>
      </c>
      <c r="M1084" s="313"/>
      <c r="N1084" s="313"/>
      <c r="O1084" s="313">
        <v>94.4201</v>
      </c>
      <c r="P1084" s="313"/>
      <c r="Q1084" s="313"/>
      <c r="R1084" s="313"/>
      <c r="S1084" s="313"/>
      <c r="T1084" s="313"/>
      <c r="U1084" s="313"/>
      <c r="V1084" s="313"/>
    </row>
    <row r="1085" s="304" customFormat="1" ht="22.8" customHeight="1" spans="1:22">
      <c r="A1085" s="314" t="s">
        <v>577</v>
      </c>
      <c r="B1085" s="314" t="s">
        <v>578</v>
      </c>
      <c r="C1085" s="314" t="s">
        <v>565</v>
      </c>
      <c r="D1085" s="315" t="s">
        <v>580</v>
      </c>
      <c r="E1085" s="325" t="s">
        <v>581</v>
      </c>
      <c r="F1085" s="317">
        <v>94.4201</v>
      </c>
      <c r="G1085" s="318"/>
      <c r="H1085" s="318"/>
      <c r="I1085" s="318"/>
      <c r="J1085" s="318"/>
      <c r="K1085" s="318"/>
      <c r="L1085" s="317">
        <v>94.4201</v>
      </c>
      <c r="M1085" s="318"/>
      <c r="N1085" s="318"/>
      <c r="O1085" s="318">
        <v>94.4201</v>
      </c>
      <c r="P1085" s="318"/>
      <c r="Q1085" s="318"/>
      <c r="R1085" s="318"/>
      <c r="S1085" s="317"/>
      <c r="T1085" s="318"/>
      <c r="U1085" s="318"/>
      <c r="V1085" s="318"/>
    </row>
    <row r="1086" s="304" customFormat="1" ht="22.8" customHeight="1" spans="1:22">
      <c r="A1086" s="321" t="s">
        <v>582</v>
      </c>
      <c r="B1086" s="321"/>
      <c r="C1086" s="321"/>
      <c r="D1086" s="311" t="s">
        <v>582</v>
      </c>
      <c r="E1086" s="311" t="s">
        <v>454</v>
      </c>
      <c r="F1086" s="313">
        <v>131.0507</v>
      </c>
      <c r="G1086" s="313"/>
      <c r="H1086" s="313"/>
      <c r="I1086" s="313"/>
      <c r="J1086" s="313"/>
      <c r="K1086" s="313"/>
      <c r="L1086" s="313"/>
      <c r="M1086" s="313"/>
      <c r="N1086" s="313"/>
      <c r="O1086" s="313"/>
      <c r="P1086" s="313"/>
      <c r="Q1086" s="313"/>
      <c r="R1086" s="313">
        <v>131.0507</v>
      </c>
      <c r="S1086" s="313"/>
      <c r="T1086" s="313"/>
      <c r="U1086" s="313"/>
      <c r="V1086" s="313"/>
    </row>
    <row r="1087" s="304" customFormat="1" ht="22.8" customHeight="1" spans="1:22">
      <c r="A1087" s="321" t="s">
        <v>582</v>
      </c>
      <c r="B1087" s="321" t="s">
        <v>583</v>
      </c>
      <c r="C1087" s="321"/>
      <c r="D1087" s="311" t="s">
        <v>584</v>
      </c>
      <c r="E1087" s="311" t="s">
        <v>460</v>
      </c>
      <c r="F1087" s="313">
        <v>131.0507</v>
      </c>
      <c r="G1087" s="313"/>
      <c r="H1087" s="313"/>
      <c r="I1087" s="313"/>
      <c r="J1087" s="313"/>
      <c r="K1087" s="313"/>
      <c r="L1087" s="313"/>
      <c r="M1087" s="313"/>
      <c r="N1087" s="313"/>
      <c r="O1087" s="313"/>
      <c r="P1087" s="313"/>
      <c r="Q1087" s="313"/>
      <c r="R1087" s="313">
        <v>131.0507</v>
      </c>
      <c r="S1087" s="313"/>
      <c r="T1087" s="313"/>
      <c r="U1087" s="313"/>
      <c r="V1087" s="313"/>
    </row>
    <row r="1088" s="304" customFormat="1" ht="22.8" customHeight="1" spans="1:22">
      <c r="A1088" s="314" t="s">
        <v>582</v>
      </c>
      <c r="B1088" s="314" t="s">
        <v>583</v>
      </c>
      <c r="C1088" s="314" t="s">
        <v>565</v>
      </c>
      <c r="D1088" s="315" t="s">
        <v>585</v>
      </c>
      <c r="E1088" s="325" t="s">
        <v>586</v>
      </c>
      <c r="F1088" s="317">
        <v>131.0507</v>
      </c>
      <c r="G1088" s="318"/>
      <c r="H1088" s="318"/>
      <c r="I1088" s="318"/>
      <c r="J1088" s="318"/>
      <c r="K1088" s="318"/>
      <c r="L1088" s="317"/>
      <c r="M1088" s="318"/>
      <c r="N1088" s="318"/>
      <c r="O1088" s="318"/>
      <c r="P1088" s="318"/>
      <c r="Q1088" s="318"/>
      <c r="R1088" s="318">
        <v>131.0507</v>
      </c>
      <c r="S1088" s="317"/>
      <c r="T1088" s="318"/>
      <c r="U1088" s="318"/>
      <c r="V1088" s="318"/>
    </row>
    <row r="1089" s="304" customFormat="1" ht="22.8" customHeight="1" spans="1:22">
      <c r="A1089" s="309"/>
      <c r="B1089" s="309"/>
      <c r="C1089" s="309"/>
      <c r="D1089" s="311" t="s">
        <v>998</v>
      </c>
      <c r="E1089" s="311" t="s">
        <v>999</v>
      </c>
      <c r="F1089" s="310">
        <v>488.980328</v>
      </c>
      <c r="G1089" s="310">
        <v>355.3826</v>
      </c>
      <c r="H1089" s="310">
        <v>199.3068</v>
      </c>
      <c r="I1089" s="310">
        <v>19.1328</v>
      </c>
      <c r="J1089" s="310">
        <v>61.4682</v>
      </c>
      <c r="K1089" s="310">
        <v>75.4748</v>
      </c>
      <c r="L1089" s="310">
        <v>90.951828</v>
      </c>
      <c r="M1089" s="310">
        <v>56.3012</v>
      </c>
      <c r="N1089" s="310"/>
      <c r="O1089" s="310">
        <v>30.6138</v>
      </c>
      <c r="P1089" s="310"/>
      <c r="Q1089" s="310">
        <v>4.036828</v>
      </c>
      <c r="R1089" s="310">
        <v>42.6459</v>
      </c>
      <c r="S1089" s="310"/>
      <c r="T1089" s="310"/>
      <c r="U1089" s="310"/>
      <c r="V1089" s="310"/>
    </row>
    <row r="1090" s="304" customFormat="1" ht="22.8" customHeight="1" spans="1:22">
      <c r="A1090" s="309"/>
      <c r="B1090" s="309"/>
      <c r="C1090" s="309"/>
      <c r="D1090" s="312" t="s">
        <v>1000</v>
      </c>
      <c r="E1090" s="312" t="s">
        <v>1001</v>
      </c>
      <c r="F1090" s="310">
        <v>488.980328</v>
      </c>
      <c r="G1090" s="310">
        <v>355.3826</v>
      </c>
      <c r="H1090" s="310">
        <v>199.3068</v>
      </c>
      <c r="I1090" s="310">
        <v>19.1328</v>
      </c>
      <c r="J1090" s="310">
        <v>61.4682</v>
      </c>
      <c r="K1090" s="310">
        <v>75.4748</v>
      </c>
      <c r="L1090" s="310">
        <v>90.951828</v>
      </c>
      <c r="M1090" s="310">
        <v>56.3012</v>
      </c>
      <c r="N1090" s="310"/>
      <c r="O1090" s="310">
        <v>30.6138</v>
      </c>
      <c r="P1090" s="310"/>
      <c r="Q1090" s="310">
        <v>4.036828</v>
      </c>
      <c r="R1090" s="310">
        <v>42.6459</v>
      </c>
      <c r="S1090" s="310"/>
      <c r="T1090" s="310"/>
      <c r="U1090" s="310"/>
      <c r="V1090" s="310"/>
    </row>
    <row r="1091" s="304" customFormat="1" ht="22.8" customHeight="1" spans="1:22">
      <c r="A1091" s="321" t="s">
        <v>568</v>
      </c>
      <c r="B1091" s="321"/>
      <c r="C1091" s="321"/>
      <c r="D1091" s="311" t="s">
        <v>568</v>
      </c>
      <c r="E1091" s="311" t="s">
        <v>264</v>
      </c>
      <c r="F1091" s="313">
        <v>415.720628</v>
      </c>
      <c r="G1091" s="313">
        <v>355.3826</v>
      </c>
      <c r="H1091" s="313">
        <v>199.3068</v>
      </c>
      <c r="I1091" s="313">
        <v>19.1328</v>
      </c>
      <c r="J1091" s="313">
        <v>61.4682</v>
      </c>
      <c r="K1091" s="313">
        <v>75.4748</v>
      </c>
      <c r="L1091" s="313">
        <v>60.338028</v>
      </c>
      <c r="M1091" s="313">
        <v>56.3012</v>
      </c>
      <c r="N1091" s="313"/>
      <c r="O1091" s="313"/>
      <c r="P1091" s="313"/>
      <c r="Q1091" s="313">
        <v>4.036828</v>
      </c>
      <c r="R1091" s="313"/>
      <c r="S1091" s="313"/>
      <c r="T1091" s="313"/>
      <c r="U1091" s="313"/>
      <c r="V1091" s="313"/>
    </row>
    <row r="1092" s="304" customFormat="1" ht="22.8" customHeight="1" spans="1:22">
      <c r="A1092" s="321" t="s">
        <v>568</v>
      </c>
      <c r="B1092" s="321" t="s">
        <v>569</v>
      </c>
      <c r="C1092" s="321"/>
      <c r="D1092" s="311" t="s">
        <v>570</v>
      </c>
      <c r="E1092" s="311" t="s">
        <v>277</v>
      </c>
      <c r="F1092" s="313">
        <v>56.3012</v>
      </c>
      <c r="G1092" s="313"/>
      <c r="H1092" s="313"/>
      <c r="I1092" s="313"/>
      <c r="J1092" s="313"/>
      <c r="K1092" s="313"/>
      <c r="L1092" s="313">
        <v>56.3012</v>
      </c>
      <c r="M1092" s="313">
        <v>56.3012</v>
      </c>
      <c r="N1092" s="313"/>
      <c r="O1092" s="313"/>
      <c r="P1092" s="313"/>
      <c r="Q1092" s="313"/>
      <c r="R1092" s="313"/>
      <c r="S1092" s="313"/>
      <c r="T1092" s="313"/>
      <c r="U1092" s="313"/>
      <c r="V1092" s="313"/>
    </row>
    <row r="1093" s="304" customFormat="1" ht="22.8" customHeight="1" spans="1:22">
      <c r="A1093" s="314" t="s">
        <v>568</v>
      </c>
      <c r="B1093" s="314" t="s">
        <v>569</v>
      </c>
      <c r="C1093" s="314" t="s">
        <v>569</v>
      </c>
      <c r="D1093" s="315" t="s">
        <v>571</v>
      </c>
      <c r="E1093" s="325" t="s">
        <v>572</v>
      </c>
      <c r="F1093" s="317">
        <v>56.3012</v>
      </c>
      <c r="G1093" s="318"/>
      <c r="H1093" s="318"/>
      <c r="I1093" s="318"/>
      <c r="J1093" s="318"/>
      <c r="K1093" s="318"/>
      <c r="L1093" s="317">
        <v>56.3012</v>
      </c>
      <c r="M1093" s="318">
        <v>56.3012</v>
      </c>
      <c r="N1093" s="318"/>
      <c r="O1093" s="318"/>
      <c r="P1093" s="318"/>
      <c r="Q1093" s="318"/>
      <c r="R1093" s="318"/>
      <c r="S1093" s="317"/>
      <c r="T1093" s="318"/>
      <c r="U1093" s="318"/>
      <c r="V1093" s="318"/>
    </row>
    <row r="1094" s="304" customFormat="1" ht="22.8" customHeight="1" spans="1:22">
      <c r="A1094" s="321" t="s">
        <v>568</v>
      </c>
      <c r="B1094" s="321" t="s">
        <v>652</v>
      </c>
      <c r="C1094" s="321"/>
      <c r="D1094" s="311" t="s">
        <v>1002</v>
      </c>
      <c r="E1094" s="311" t="s">
        <v>316</v>
      </c>
      <c r="F1094" s="313">
        <v>355.3826</v>
      </c>
      <c r="G1094" s="313">
        <v>355.3826</v>
      </c>
      <c r="H1094" s="313">
        <v>199.3068</v>
      </c>
      <c r="I1094" s="313">
        <v>19.1328</v>
      </c>
      <c r="J1094" s="313">
        <v>61.4682</v>
      </c>
      <c r="K1094" s="313">
        <v>75.4748</v>
      </c>
      <c r="L1094" s="313"/>
      <c r="M1094" s="313"/>
      <c r="N1094" s="313"/>
      <c r="O1094" s="313"/>
      <c r="P1094" s="313"/>
      <c r="Q1094" s="313"/>
      <c r="R1094" s="313"/>
      <c r="S1094" s="313"/>
      <c r="T1094" s="313"/>
      <c r="U1094" s="313"/>
      <c r="V1094" s="313"/>
    </row>
    <row r="1095" s="304" customFormat="1" ht="22.8" customHeight="1" spans="1:22">
      <c r="A1095" s="314" t="s">
        <v>568</v>
      </c>
      <c r="B1095" s="314" t="s">
        <v>652</v>
      </c>
      <c r="C1095" s="314" t="s">
        <v>565</v>
      </c>
      <c r="D1095" s="315" t="s">
        <v>1003</v>
      </c>
      <c r="E1095" s="325" t="s">
        <v>567</v>
      </c>
      <c r="F1095" s="317">
        <v>355.3826</v>
      </c>
      <c r="G1095" s="318">
        <v>355.3826</v>
      </c>
      <c r="H1095" s="318">
        <v>199.3068</v>
      </c>
      <c r="I1095" s="318">
        <v>19.1328</v>
      </c>
      <c r="J1095" s="318">
        <v>61.4682</v>
      </c>
      <c r="K1095" s="318">
        <v>75.4748</v>
      </c>
      <c r="L1095" s="317"/>
      <c r="M1095" s="318"/>
      <c r="N1095" s="318"/>
      <c r="O1095" s="318"/>
      <c r="P1095" s="318"/>
      <c r="Q1095" s="318"/>
      <c r="R1095" s="318"/>
      <c r="S1095" s="317"/>
      <c r="T1095" s="318"/>
      <c r="U1095" s="318"/>
      <c r="V1095" s="318"/>
    </row>
    <row r="1096" s="304" customFormat="1" ht="22.8" customHeight="1" spans="1:22">
      <c r="A1096" s="321" t="s">
        <v>568</v>
      </c>
      <c r="B1096" s="321" t="s">
        <v>573</v>
      </c>
      <c r="C1096" s="321"/>
      <c r="D1096" s="311" t="s">
        <v>574</v>
      </c>
      <c r="E1096" s="311" t="s">
        <v>317</v>
      </c>
      <c r="F1096" s="313">
        <v>4.036828</v>
      </c>
      <c r="G1096" s="313"/>
      <c r="H1096" s="313"/>
      <c r="I1096" s="313"/>
      <c r="J1096" s="313"/>
      <c r="K1096" s="313"/>
      <c r="L1096" s="313">
        <v>4.036828</v>
      </c>
      <c r="M1096" s="313"/>
      <c r="N1096" s="313"/>
      <c r="O1096" s="313"/>
      <c r="P1096" s="313"/>
      <c r="Q1096" s="313">
        <v>4.036828</v>
      </c>
      <c r="R1096" s="313"/>
      <c r="S1096" s="313"/>
      <c r="T1096" s="313"/>
      <c r="U1096" s="313"/>
      <c r="V1096" s="313"/>
    </row>
    <row r="1097" s="304" customFormat="1" ht="22.8" customHeight="1" spans="1:22">
      <c r="A1097" s="314" t="s">
        <v>568</v>
      </c>
      <c r="B1097" s="314" t="s">
        <v>573</v>
      </c>
      <c r="C1097" s="314" t="s">
        <v>573</v>
      </c>
      <c r="D1097" s="315" t="s">
        <v>575</v>
      </c>
      <c r="E1097" s="325" t="s">
        <v>576</v>
      </c>
      <c r="F1097" s="317">
        <v>4.036828</v>
      </c>
      <c r="G1097" s="318"/>
      <c r="H1097" s="318"/>
      <c r="I1097" s="318"/>
      <c r="J1097" s="318"/>
      <c r="K1097" s="318"/>
      <c r="L1097" s="317">
        <v>4.036828</v>
      </c>
      <c r="M1097" s="318"/>
      <c r="N1097" s="318"/>
      <c r="O1097" s="318"/>
      <c r="P1097" s="318"/>
      <c r="Q1097" s="318">
        <v>4.036828</v>
      </c>
      <c r="R1097" s="318"/>
      <c r="S1097" s="317"/>
      <c r="T1097" s="318"/>
      <c r="U1097" s="318"/>
      <c r="V1097" s="318"/>
    </row>
    <row r="1098" s="304" customFormat="1" ht="22.8" customHeight="1" spans="1:22">
      <c r="A1098" s="321" t="s">
        <v>577</v>
      </c>
      <c r="B1098" s="321"/>
      <c r="C1098" s="321"/>
      <c r="D1098" s="311" t="s">
        <v>577</v>
      </c>
      <c r="E1098" s="311" t="s">
        <v>318</v>
      </c>
      <c r="F1098" s="313">
        <v>30.6138</v>
      </c>
      <c r="G1098" s="313"/>
      <c r="H1098" s="313"/>
      <c r="I1098" s="313"/>
      <c r="J1098" s="313"/>
      <c r="K1098" s="313"/>
      <c r="L1098" s="313">
        <v>30.6138</v>
      </c>
      <c r="M1098" s="313"/>
      <c r="N1098" s="313"/>
      <c r="O1098" s="313">
        <v>30.6138</v>
      </c>
      <c r="P1098" s="313"/>
      <c r="Q1098" s="313"/>
      <c r="R1098" s="313"/>
      <c r="S1098" s="313"/>
      <c r="T1098" s="313"/>
      <c r="U1098" s="313"/>
      <c r="V1098" s="313"/>
    </row>
    <row r="1099" s="304" customFormat="1" ht="22.8" customHeight="1" spans="1:22">
      <c r="A1099" s="321" t="s">
        <v>577</v>
      </c>
      <c r="B1099" s="321" t="s">
        <v>578</v>
      </c>
      <c r="C1099" s="321"/>
      <c r="D1099" s="311" t="s">
        <v>579</v>
      </c>
      <c r="E1099" s="311" t="s">
        <v>344</v>
      </c>
      <c r="F1099" s="313">
        <v>30.6138</v>
      </c>
      <c r="G1099" s="313"/>
      <c r="H1099" s="313"/>
      <c r="I1099" s="313"/>
      <c r="J1099" s="313"/>
      <c r="K1099" s="313"/>
      <c r="L1099" s="313">
        <v>30.6138</v>
      </c>
      <c r="M1099" s="313"/>
      <c r="N1099" s="313"/>
      <c r="O1099" s="313">
        <v>30.6138</v>
      </c>
      <c r="P1099" s="313"/>
      <c r="Q1099" s="313"/>
      <c r="R1099" s="313"/>
      <c r="S1099" s="313"/>
      <c r="T1099" s="313"/>
      <c r="U1099" s="313"/>
      <c r="V1099" s="313"/>
    </row>
    <row r="1100" s="304" customFormat="1" ht="22.8" customHeight="1" spans="1:22">
      <c r="A1100" s="314" t="s">
        <v>577</v>
      </c>
      <c r="B1100" s="314" t="s">
        <v>578</v>
      </c>
      <c r="C1100" s="314" t="s">
        <v>565</v>
      </c>
      <c r="D1100" s="315" t="s">
        <v>580</v>
      </c>
      <c r="E1100" s="325" t="s">
        <v>581</v>
      </c>
      <c r="F1100" s="317">
        <v>30.6138</v>
      </c>
      <c r="G1100" s="318"/>
      <c r="H1100" s="318"/>
      <c r="I1100" s="318"/>
      <c r="J1100" s="318"/>
      <c r="K1100" s="318"/>
      <c r="L1100" s="317">
        <v>30.6138</v>
      </c>
      <c r="M1100" s="318"/>
      <c r="N1100" s="318"/>
      <c r="O1100" s="318">
        <v>30.6138</v>
      </c>
      <c r="P1100" s="318"/>
      <c r="Q1100" s="318"/>
      <c r="R1100" s="318"/>
      <c r="S1100" s="317"/>
      <c r="T1100" s="318"/>
      <c r="U1100" s="318"/>
      <c r="V1100" s="318"/>
    </row>
    <row r="1101" s="304" customFormat="1" ht="22.8" customHeight="1" spans="1:22">
      <c r="A1101" s="321" t="s">
        <v>582</v>
      </c>
      <c r="B1101" s="321"/>
      <c r="C1101" s="321"/>
      <c r="D1101" s="311" t="s">
        <v>582</v>
      </c>
      <c r="E1101" s="311" t="s">
        <v>454</v>
      </c>
      <c r="F1101" s="313">
        <v>42.6459</v>
      </c>
      <c r="G1101" s="313"/>
      <c r="H1101" s="313"/>
      <c r="I1101" s="313"/>
      <c r="J1101" s="313"/>
      <c r="K1101" s="313"/>
      <c r="L1101" s="313"/>
      <c r="M1101" s="313"/>
      <c r="N1101" s="313"/>
      <c r="O1101" s="313"/>
      <c r="P1101" s="313"/>
      <c r="Q1101" s="313"/>
      <c r="R1101" s="313">
        <v>42.6459</v>
      </c>
      <c r="S1101" s="313"/>
      <c r="T1101" s="313"/>
      <c r="U1101" s="313"/>
      <c r="V1101" s="313"/>
    </row>
    <row r="1102" s="304" customFormat="1" ht="22.8" customHeight="1" spans="1:22">
      <c r="A1102" s="321" t="s">
        <v>582</v>
      </c>
      <c r="B1102" s="321" t="s">
        <v>583</v>
      </c>
      <c r="C1102" s="321"/>
      <c r="D1102" s="311" t="s">
        <v>584</v>
      </c>
      <c r="E1102" s="311" t="s">
        <v>460</v>
      </c>
      <c r="F1102" s="313">
        <v>42.6459</v>
      </c>
      <c r="G1102" s="313"/>
      <c r="H1102" s="313"/>
      <c r="I1102" s="313"/>
      <c r="J1102" s="313"/>
      <c r="K1102" s="313"/>
      <c r="L1102" s="313"/>
      <c r="M1102" s="313"/>
      <c r="N1102" s="313"/>
      <c r="O1102" s="313"/>
      <c r="P1102" s="313"/>
      <c r="Q1102" s="313"/>
      <c r="R1102" s="313">
        <v>42.6459</v>
      </c>
      <c r="S1102" s="313"/>
      <c r="T1102" s="313"/>
      <c r="U1102" s="313"/>
      <c r="V1102" s="313"/>
    </row>
    <row r="1103" s="304" customFormat="1" ht="22.8" customHeight="1" spans="1:22">
      <c r="A1103" s="314" t="s">
        <v>582</v>
      </c>
      <c r="B1103" s="314" t="s">
        <v>583</v>
      </c>
      <c r="C1103" s="314" t="s">
        <v>565</v>
      </c>
      <c r="D1103" s="315" t="s">
        <v>585</v>
      </c>
      <c r="E1103" s="325" t="s">
        <v>586</v>
      </c>
      <c r="F1103" s="317">
        <v>42.6459</v>
      </c>
      <c r="G1103" s="318"/>
      <c r="H1103" s="318"/>
      <c r="I1103" s="318"/>
      <c r="J1103" s="318"/>
      <c r="K1103" s="318"/>
      <c r="L1103" s="317"/>
      <c r="M1103" s="318"/>
      <c r="N1103" s="318"/>
      <c r="O1103" s="318"/>
      <c r="P1103" s="318"/>
      <c r="Q1103" s="318"/>
      <c r="R1103" s="318">
        <v>42.6459</v>
      </c>
      <c r="S1103" s="317"/>
      <c r="T1103" s="318"/>
      <c r="U1103" s="318"/>
      <c r="V1103" s="318"/>
    </row>
    <row r="1104" s="304" customFormat="1" ht="22.8" customHeight="1" spans="1:22">
      <c r="A1104" s="309"/>
      <c r="B1104" s="309"/>
      <c r="C1104" s="309"/>
      <c r="D1104" s="311" t="s">
        <v>1004</v>
      </c>
      <c r="E1104" s="311" t="s">
        <v>1005</v>
      </c>
      <c r="F1104" s="310">
        <v>638.015907</v>
      </c>
      <c r="G1104" s="310">
        <v>463.9117</v>
      </c>
      <c r="H1104" s="310">
        <v>258.1488</v>
      </c>
      <c r="I1104" s="310">
        <v>48.0816</v>
      </c>
      <c r="J1104" s="310">
        <v>84.3329</v>
      </c>
      <c r="K1104" s="310">
        <v>73.3484</v>
      </c>
      <c r="L1104" s="310">
        <v>118.434807</v>
      </c>
      <c r="M1104" s="310">
        <v>73.7139</v>
      </c>
      <c r="N1104" s="310"/>
      <c r="O1104" s="310">
        <v>40.0819</v>
      </c>
      <c r="P1104" s="310"/>
      <c r="Q1104" s="310">
        <v>4.639007</v>
      </c>
      <c r="R1104" s="310">
        <v>55.6694</v>
      </c>
      <c r="S1104" s="310"/>
      <c r="T1104" s="310"/>
      <c r="U1104" s="310"/>
      <c r="V1104" s="310"/>
    </row>
    <row r="1105" s="304" customFormat="1" ht="22.8" customHeight="1" spans="1:22">
      <c r="A1105" s="309"/>
      <c r="B1105" s="309"/>
      <c r="C1105" s="309"/>
      <c r="D1105" s="312" t="s">
        <v>1006</v>
      </c>
      <c r="E1105" s="312" t="s">
        <v>1007</v>
      </c>
      <c r="F1105" s="310">
        <v>638.015907</v>
      </c>
      <c r="G1105" s="310">
        <v>463.9117</v>
      </c>
      <c r="H1105" s="310">
        <v>258.1488</v>
      </c>
      <c r="I1105" s="310">
        <v>48.0816</v>
      </c>
      <c r="J1105" s="310">
        <v>84.3329</v>
      </c>
      <c r="K1105" s="310">
        <v>73.3484</v>
      </c>
      <c r="L1105" s="310">
        <v>118.434807</v>
      </c>
      <c r="M1105" s="310">
        <v>73.7139</v>
      </c>
      <c r="N1105" s="310"/>
      <c r="O1105" s="310">
        <v>40.0819</v>
      </c>
      <c r="P1105" s="310"/>
      <c r="Q1105" s="310">
        <v>4.639007</v>
      </c>
      <c r="R1105" s="310">
        <v>55.6694</v>
      </c>
      <c r="S1105" s="310"/>
      <c r="T1105" s="310"/>
      <c r="U1105" s="310"/>
      <c r="V1105" s="310"/>
    </row>
    <row r="1106" s="304" customFormat="1" ht="22.8" customHeight="1" spans="1:22">
      <c r="A1106" s="321" t="s">
        <v>568</v>
      </c>
      <c r="B1106" s="321"/>
      <c r="C1106" s="321"/>
      <c r="D1106" s="311" t="s">
        <v>568</v>
      </c>
      <c r="E1106" s="311" t="s">
        <v>264</v>
      </c>
      <c r="F1106" s="313">
        <v>78.352907</v>
      </c>
      <c r="G1106" s="313"/>
      <c r="H1106" s="313"/>
      <c r="I1106" s="313"/>
      <c r="J1106" s="313"/>
      <c r="K1106" s="313"/>
      <c r="L1106" s="313">
        <v>78.352907</v>
      </c>
      <c r="M1106" s="313">
        <v>73.7139</v>
      </c>
      <c r="N1106" s="313"/>
      <c r="O1106" s="313"/>
      <c r="P1106" s="313"/>
      <c r="Q1106" s="313">
        <v>4.639007</v>
      </c>
      <c r="R1106" s="313"/>
      <c r="S1106" s="313"/>
      <c r="T1106" s="313"/>
      <c r="U1106" s="313"/>
      <c r="V1106" s="313"/>
    </row>
    <row r="1107" s="304" customFormat="1" ht="22.8" customHeight="1" spans="1:22">
      <c r="A1107" s="321" t="s">
        <v>568</v>
      </c>
      <c r="B1107" s="321" t="s">
        <v>569</v>
      </c>
      <c r="C1107" s="321"/>
      <c r="D1107" s="311" t="s">
        <v>570</v>
      </c>
      <c r="E1107" s="311" t="s">
        <v>277</v>
      </c>
      <c r="F1107" s="313">
        <v>73.7139</v>
      </c>
      <c r="G1107" s="313"/>
      <c r="H1107" s="313"/>
      <c r="I1107" s="313"/>
      <c r="J1107" s="313"/>
      <c r="K1107" s="313"/>
      <c r="L1107" s="313">
        <v>73.7139</v>
      </c>
      <c r="M1107" s="313">
        <v>73.7139</v>
      </c>
      <c r="N1107" s="313"/>
      <c r="O1107" s="313"/>
      <c r="P1107" s="313"/>
      <c r="Q1107" s="313"/>
      <c r="R1107" s="313"/>
      <c r="S1107" s="313"/>
      <c r="T1107" s="313"/>
      <c r="U1107" s="313"/>
      <c r="V1107" s="313"/>
    </row>
    <row r="1108" s="304" customFormat="1" ht="22.8" customHeight="1" spans="1:22">
      <c r="A1108" s="314" t="s">
        <v>568</v>
      </c>
      <c r="B1108" s="314" t="s">
        <v>569</v>
      </c>
      <c r="C1108" s="314" t="s">
        <v>569</v>
      </c>
      <c r="D1108" s="315" t="s">
        <v>571</v>
      </c>
      <c r="E1108" s="325" t="s">
        <v>572</v>
      </c>
      <c r="F1108" s="317">
        <v>73.7139</v>
      </c>
      <c r="G1108" s="318"/>
      <c r="H1108" s="318"/>
      <c r="I1108" s="318"/>
      <c r="J1108" s="318"/>
      <c r="K1108" s="318"/>
      <c r="L1108" s="317">
        <v>73.7139</v>
      </c>
      <c r="M1108" s="318">
        <v>73.7139</v>
      </c>
      <c r="N1108" s="318"/>
      <c r="O1108" s="318"/>
      <c r="P1108" s="318"/>
      <c r="Q1108" s="318"/>
      <c r="R1108" s="318"/>
      <c r="S1108" s="317"/>
      <c r="T1108" s="318"/>
      <c r="U1108" s="318"/>
      <c r="V1108" s="318"/>
    </row>
    <row r="1109" s="304" customFormat="1" ht="22.8" customHeight="1" spans="1:22">
      <c r="A1109" s="321" t="s">
        <v>568</v>
      </c>
      <c r="B1109" s="321" t="s">
        <v>573</v>
      </c>
      <c r="C1109" s="321"/>
      <c r="D1109" s="311" t="s">
        <v>574</v>
      </c>
      <c r="E1109" s="311" t="s">
        <v>317</v>
      </c>
      <c r="F1109" s="313">
        <v>4.639007</v>
      </c>
      <c r="G1109" s="313"/>
      <c r="H1109" s="313"/>
      <c r="I1109" s="313"/>
      <c r="J1109" s="313"/>
      <c r="K1109" s="313"/>
      <c r="L1109" s="313">
        <v>4.639007</v>
      </c>
      <c r="M1109" s="313"/>
      <c r="N1109" s="313"/>
      <c r="O1109" s="313"/>
      <c r="P1109" s="313"/>
      <c r="Q1109" s="313">
        <v>4.639007</v>
      </c>
      <c r="R1109" s="313"/>
      <c r="S1109" s="313"/>
      <c r="T1109" s="313"/>
      <c r="U1109" s="313"/>
      <c r="V1109" s="313"/>
    </row>
    <row r="1110" s="304" customFormat="1" ht="22.8" customHeight="1" spans="1:22">
      <c r="A1110" s="314" t="s">
        <v>568</v>
      </c>
      <c r="B1110" s="314" t="s">
        <v>573</v>
      </c>
      <c r="C1110" s="314" t="s">
        <v>573</v>
      </c>
      <c r="D1110" s="315" t="s">
        <v>575</v>
      </c>
      <c r="E1110" s="325" t="s">
        <v>576</v>
      </c>
      <c r="F1110" s="317">
        <v>4.639007</v>
      </c>
      <c r="G1110" s="318"/>
      <c r="H1110" s="318"/>
      <c r="I1110" s="318"/>
      <c r="J1110" s="318"/>
      <c r="K1110" s="318"/>
      <c r="L1110" s="317">
        <v>4.639007</v>
      </c>
      <c r="M1110" s="318"/>
      <c r="N1110" s="318"/>
      <c r="O1110" s="318"/>
      <c r="P1110" s="318"/>
      <c r="Q1110" s="318">
        <v>4.639007</v>
      </c>
      <c r="R1110" s="318"/>
      <c r="S1110" s="317"/>
      <c r="T1110" s="318"/>
      <c r="U1110" s="318"/>
      <c r="V1110" s="318"/>
    </row>
    <row r="1111" s="304" customFormat="1" ht="22.8" customHeight="1" spans="1:22">
      <c r="A1111" s="321" t="s">
        <v>577</v>
      </c>
      <c r="B1111" s="321"/>
      <c r="C1111" s="321"/>
      <c r="D1111" s="311" t="s">
        <v>577</v>
      </c>
      <c r="E1111" s="311" t="s">
        <v>318</v>
      </c>
      <c r="F1111" s="313">
        <v>503.9936</v>
      </c>
      <c r="G1111" s="313">
        <v>463.9117</v>
      </c>
      <c r="H1111" s="313">
        <v>258.1488</v>
      </c>
      <c r="I1111" s="313">
        <v>48.0816</v>
      </c>
      <c r="J1111" s="313">
        <v>84.3329</v>
      </c>
      <c r="K1111" s="313">
        <v>73.3484</v>
      </c>
      <c r="L1111" s="313">
        <v>40.0819</v>
      </c>
      <c r="M1111" s="313"/>
      <c r="N1111" s="313"/>
      <c r="O1111" s="313">
        <v>40.0819</v>
      </c>
      <c r="P1111" s="313"/>
      <c r="Q1111" s="313"/>
      <c r="R1111" s="313"/>
      <c r="S1111" s="313"/>
      <c r="T1111" s="313"/>
      <c r="U1111" s="313"/>
      <c r="V1111" s="313"/>
    </row>
    <row r="1112" s="304" customFormat="1" ht="22.8" customHeight="1" spans="1:22">
      <c r="A1112" s="321" t="s">
        <v>577</v>
      </c>
      <c r="B1112" s="321" t="s">
        <v>578</v>
      </c>
      <c r="C1112" s="321"/>
      <c r="D1112" s="311" t="s">
        <v>579</v>
      </c>
      <c r="E1112" s="311" t="s">
        <v>344</v>
      </c>
      <c r="F1112" s="313">
        <v>40.0819</v>
      </c>
      <c r="G1112" s="313"/>
      <c r="H1112" s="313"/>
      <c r="I1112" s="313"/>
      <c r="J1112" s="313"/>
      <c r="K1112" s="313"/>
      <c r="L1112" s="313">
        <v>40.0819</v>
      </c>
      <c r="M1112" s="313"/>
      <c r="N1112" s="313"/>
      <c r="O1112" s="313">
        <v>40.0819</v>
      </c>
      <c r="P1112" s="313"/>
      <c r="Q1112" s="313"/>
      <c r="R1112" s="313"/>
      <c r="S1112" s="313"/>
      <c r="T1112" s="313"/>
      <c r="U1112" s="313"/>
      <c r="V1112" s="313"/>
    </row>
    <row r="1113" s="304" customFormat="1" ht="22.8" customHeight="1" spans="1:22">
      <c r="A1113" s="314" t="s">
        <v>577</v>
      </c>
      <c r="B1113" s="314" t="s">
        <v>578</v>
      </c>
      <c r="C1113" s="314" t="s">
        <v>565</v>
      </c>
      <c r="D1113" s="315" t="s">
        <v>580</v>
      </c>
      <c r="E1113" s="325" t="s">
        <v>581</v>
      </c>
      <c r="F1113" s="317">
        <v>40.0819</v>
      </c>
      <c r="G1113" s="318"/>
      <c r="H1113" s="318"/>
      <c r="I1113" s="318"/>
      <c r="J1113" s="318"/>
      <c r="K1113" s="318"/>
      <c r="L1113" s="317">
        <v>40.0819</v>
      </c>
      <c r="M1113" s="318"/>
      <c r="N1113" s="318"/>
      <c r="O1113" s="318">
        <v>40.0819</v>
      </c>
      <c r="P1113" s="318"/>
      <c r="Q1113" s="318"/>
      <c r="R1113" s="318"/>
      <c r="S1113" s="317"/>
      <c r="T1113" s="318"/>
      <c r="U1113" s="318"/>
      <c r="V1113" s="318"/>
    </row>
    <row r="1114" s="304" customFormat="1" ht="22.8" customHeight="1" spans="1:22">
      <c r="A1114" s="321" t="s">
        <v>577</v>
      </c>
      <c r="B1114" s="321" t="s">
        <v>1008</v>
      </c>
      <c r="C1114" s="321"/>
      <c r="D1114" s="311" t="s">
        <v>1009</v>
      </c>
      <c r="E1114" s="311" t="s">
        <v>356</v>
      </c>
      <c r="F1114" s="313">
        <v>463.9117</v>
      </c>
      <c r="G1114" s="313">
        <v>463.9117</v>
      </c>
      <c r="H1114" s="313">
        <v>258.1488</v>
      </c>
      <c r="I1114" s="313">
        <v>48.0816</v>
      </c>
      <c r="J1114" s="313">
        <v>84.3329</v>
      </c>
      <c r="K1114" s="313">
        <v>73.3484</v>
      </c>
      <c r="L1114" s="313"/>
      <c r="M1114" s="313"/>
      <c r="N1114" s="313"/>
      <c r="O1114" s="313"/>
      <c r="P1114" s="313"/>
      <c r="Q1114" s="313"/>
      <c r="R1114" s="313"/>
      <c r="S1114" s="313"/>
      <c r="T1114" s="313"/>
      <c r="U1114" s="313"/>
      <c r="V1114" s="313"/>
    </row>
    <row r="1115" s="304" customFormat="1" ht="22.8" customHeight="1" spans="1:22">
      <c r="A1115" s="314" t="s">
        <v>577</v>
      </c>
      <c r="B1115" s="314" t="s">
        <v>1008</v>
      </c>
      <c r="C1115" s="314" t="s">
        <v>565</v>
      </c>
      <c r="D1115" s="315" t="s">
        <v>1010</v>
      </c>
      <c r="E1115" s="325" t="s">
        <v>567</v>
      </c>
      <c r="F1115" s="317">
        <v>463.9117</v>
      </c>
      <c r="G1115" s="318">
        <v>463.9117</v>
      </c>
      <c r="H1115" s="318">
        <v>258.1488</v>
      </c>
      <c r="I1115" s="318">
        <v>48.0816</v>
      </c>
      <c r="J1115" s="318">
        <v>84.3329</v>
      </c>
      <c r="K1115" s="318">
        <v>73.3484</v>
      </c>
      <c r="L1115" s="317"/>
      <c r="M1115" s="318"/>
      <c r="N1115" s="318"/>
      <c r="O1115" s="318"/>
      <c r="P1115" s="318"/>
      <c r="Q1115" s="318"/>
      <c r="R1115" s="318"/>
      <c r="S1115" s="317"/>
      <c r="T1115" s="318"/>
      <c r="U1115" s="318"/>
      <c r="V1115" s="318"/>
    </row>
    <row r="1116" s="304" customFormat="1" ht="22.8" customHeight="1" spans="1:22">
      <c r="A1116" s="321" t="s">
        <v>582</v>
      </c>
      <c r="B1116" s="321"/>
      <c r="C1116" s="321"/>
      <c r="D1116" s="311" t="s">
        <v>582</v>
      </c>
      <c r="E1116" s="311" t="s">
        <v>454</v>
      </c>
      <c r="F1116" s="313">
        <v>55.6694</v>
      </c>
      <c r="G1116" s="313"/>
      <c r="H1116" s="313"/>
      <c r="I1116" s="313"/>
      <c r="J1116" s="313"/>
      <c r="K1116" s="313"/>
      <c r="L1116" s="313"/>
      <c r="M1116" s="313"/>
      <c r="N1116" s="313"/>
      <c r="O1116" s="313"/>
      <c r="P1116" s="313"/>
      <c r="Q1116" s="313"/>
      <c r="R1116" s="313">
        <v>55.6694</v>
      </c>
      <c r="S1116" s="313"/>
      <c r="T1116" s="313"/>
      <c r="U1116" s="313"/>
      <c r="V1116" s="313"/>
    </row>
    <row r="1117" s="304" customFormat="1" ht="22.8" customHeight="1" spans="1:22">
      <c r="A1117" s="321" t="s">
        <v>582</v>
      </c>
      <c r="B1117" s="321" t="s">
        <v>583</v>
      </c>
      <c r="C1117" s="321"/>
      <c r="D1117" s="311" t="s">
        <v>584</v>
      </c>
      <c r="E1117" s="311" t="s">
        <v>460</v>
      </c>
      <c r="F1117" s="313">
        <v>55.6694</v>
      </c>
      <c r="G1117" s="313"/>
      <c r="H1117" s="313"/>
      <c r="I1117" s="313"/>
      <c r="J1117" s="313"/>
      <c r="K1117" s="313"/>
      <c r="L1117" s="313"/>
      <c r="M1117" s="313"/>
      <c r="N1117" s="313"/>
      <c r="O1117" s="313"/>
      <c r="P1117" s="313"/>
      <c r="Q1117" s="313"/>
      <c r="R1117" s="313">
        <v>55.6694</v>
      </c>
      <c r="S1117" s="313"/>
      <c r="T1117" s="313"/>
      <c r="U1117" s="313"/>
      <c r="V1117" s="313"/>
    </row>
    <row r="1118" s="304" customFormat="1" ht="22.8" customHeight="1" spans="1:22">
      <c r="A1118" s="314" t="s">
        <v>582</v>
      </c>
      <c r="B1118" s="314" t="s">
        <v>583</v>
      </c>
      <c r="C1118" s="314" t="s">
        <v>565</v>
      </c>
      <c r="D1118" s="315" t="s">
        <v>585</v>
      </c>
      <c r="E1118" s="325" t="s">
        <v>586</v>
      </c>
      <c r="F1118" s="317">
        <v>55.6694</v>
      </c>
      <c r="G1118" s="318"/>
      <c r="H1118" s="318"/>
      <c r="I1118" s="318"/>
      <c r="J1118" s="318"/>
      <c r="K1118" s="318"/>
      <c r="L1118" s="317"/>
      <c r="M1118" s="318"/>
      <c r="N1118" s="318"/>
      <c r="O1118" s="318"/>
      <c r="P1118" s="318"/>
      <c r="Q1118" s="318"/>
      <c r="R1118" s="318">
        <v>55.6694</v>
      </c>
      <c r="S1118" s="317"/>
      <c r="T1118" s="318"/>
      <c r="U1118" s="318"/>
      <c r="V1118" s="318"/>
    </row>
    <row r="1119" s="304" customFormat="1" ht="22.8" customHeight="1" spans="1:22">
      <c r="A1119" s="309"/>
      <c r="B1119" s="309"/>
      <c r="C1119" s="309"/>
      <c r="D1119" s="311" t="s">
        <v>1011</v>
      </c>
      <c r="E1119" s="311" t="s">
        <v>1012</v>
      </c>
      <c r="F1119" s="310">
        <v>52.880889</v>
      </c>
      <c r="G1119" s="310">
        <v>38.5148</v>
      </c>
      <c r="H1119" s="310">
        <v>21.12</v>
      </c>
      <c r="I1119" s="310">
        <v>9.5172</v>
      </c>
      <c r="J1119" s="310">
        <v>7.8776</v>
      </c>
      <c r="K1119" s="310"/>
      <c r="L1119" s="310">
        <v>9.744289</v>
      </c>
      <c r="M1119" s="310">
        <v>6.1624</v>
      </c>
      <c r="N1119" s="310"/>
      <c r="O1119" s="310">
        <v>3.3508</v>
      </c>
      <c r="P1119" s="310"/>
      <c r="Q1119" s="310">
        <v>0.231089</v>
      </c>
      <c r="R1119" s="310">
        <v>4.6218</v>
      </c>
      <c r="S1119" s="310"/>
      <c r="T1119" s="310"/>
      <c r="U1119" s="310"/>
      <c r="V1119" s="310"/>
    </row>
    <row r="1120" s="304" customFormat="1" ht="22.8" customHeight="1" spans="1:22">
      <c r="A1120" s="309"/>
      <c r="B1120" s="309"/>
      <c r="C1120" s="309"/>
      <c r="D1120" s="312" t="s">
        <v>1013</v>
      </c>
      <c r="E1120" s="312" t="s">
        <v>1014</v>
      </c>
      <c r="F1120" s="310">
        <v>52.880889</v>
      </c>
      <c r="G1120" s="310">
        <v>38.5148</v>
      </c>
      <c r="H1120" s="310">
        <v>21.12</v>
      </c>
      <c r="I1120" s="310">
        <v>9.5172</v>
      </c>
      <c r="J1120" s="310">
        <v>7.8776</v>
      </c>
      <c r="K1120" s="310"/>
      <c r="L1120" s="310">
        <v>9.744289</v>
      </c>
      <c r="M1120" s="310">
        <v>6.1624</v>
      </c>
      <c r="N1120" s="310"/>
      <c r="O1120" s="310">
        <v>3.3508</v>
      </c>
      <c r="P1120" s="310"/>
      <c r="Q1120" s="310">
        <v>0.231089</v>
      </c>
      <c r="R1120" s="310">
        <v>4.6218</v>
      </c>
      <c r="S1120" s="310"/>
      <c r="T1120" s="310"/>
      <c r="U1120" s="310"/>
      <c r="V1120" s="310"/>
    </row>
    <row r="1121" s="304" customFormat="1" ht="22.8" customHeight="1" spans="1:22">
      <c r="A1121" s="321" t="s">
        <v>568</v>
      </c>
      <c r="B1121" s="321"/>
      <c r="C1121" s="321"/>
      <c r="D1121" s="311" t="s">
        <v>568</v>
      </c>
      <c r="E1121" s="311" t="s">
        <v>264</v>
      </c>
      <c r="F1121" s="313">
        <v>6.393489</v>
      </c>
      <c r="G1121" s="313"/>
      <c r="H1121" s="313"/>
      <c r="I1121" s="313"/>
      <c r="J1121" s="313"/>
      <c r="K1121" s="313"/>
      <c r="L1121" s="313">
        <v>6.393489</v>
      </c>
      <c r="M1121" s="313">
        <v>6.1624</v>
      </c>
      <c r="N1121" s="313"/>
      <c r="O1121" s="313"/>
      <c r="P1121" s="313"/>
      <c r="Q1121" s="313">
        <v>0.231089</v>
      </c>
      <c r="R1121" s="313"/>
      <c r="S1121" s="313"/>
      <c r="T1121" s="313"/>
      <c r="U1121" s="313"/>
      <c r="V1121" s="313"/>
    </row>
    <row r="1122" s="304" customFormat="1" ht="22.8" customHeight="1" spans="1:22">
      <c r="A1122" s="321" t="s">
        <v>568</v>
      </c>
      <c r="B1122" s="321" t="s">
        <v>569</v>
      </c>
      <c r="C1122" s="321"/>
      <c r="D1122" s="311" t="s">
        <v>570</v>
      </c>
      <c r="E1122" s="311" t="s">
        <v>277</v>
      </c>
      <c r="F1122" s="313">
        <v>6.1624</v>
      </c>
      <c r="G1122" s="313"/>
      <c r="H1122" s="313"/>
      <c r="I1122" s="313"/>
      <c r="J1122" s="313"/>
      <c r="K1122" s="313"/>
      <c r="L1122" s="313">
        <v>6.1624</v>
      </c>
      <c r="M1122" s="313">
        <v>6.1624</v>
      </c>
      <c r="N1122" s="313"/>
      <c r="O1122" s="313"/>
      <c r="P1122" s="313"/>
      <c r="Q1122" s="313"/>
      <c r="R1122" s="313"/>
      <c r="S1122" s="313"/>
      <c r="T1122" s="313"/>
      <c r="U1122" s="313"/>
      <c r="V1122" s="313"/>
    </row>
    <row r="1123" s="304" customFormat="1" ht="22.8" customHeight="1" spans="1:22">
      <c r="A1123" s="314" t="s">
        <v>568</v>
      </c>
      <c r="B1123" s="314" t="s">
        <v>569</v>
      </c>
      <c r="C1123" s="314" t="s">
        <v>569</v>
      </c>
      <c r="D1123" s="315" t="s">
        <v>571</v>
      </c>
      <c r="E1123" s="325" t="s">
        <v>572</v>
      </c>
      <c r="F1123" s="317">
        <v>6.1624</v>
      </c>
      <c r="G1123" s="318"/>
      <c r="H1123" s="318"/>
      <c r="I1123" s="318"/>
      <c r="J1123" s="318"/>
      <c r="K1123" s="318"/>
      <c r="L1123" s="317">
        <v>6.1624</v>
      </c>
      <c r="M1123" s="318">
        <v>6.1624</v>
      </c>
      <c r="N1123" s="318"/>
      <c r="O1123" s="318"/>
      <c r="P1123" s="318"/>
      <c r="Q1123" s="318"/>
      <c r="R1123" s="318"/>
      <c r="S1123" s="317"/>
      <c r="T1123" s="318"/>
      <c r="U1123" s="318"/>
      <c r="V1123" s="318"/>
    </row>
    <row r="1124" s="304" customFormat="1" ht="22.8" customHeight="1" spans="1:22">
      <c r="A1124" s="321" t="s">
        <v>568</v>
      </c>
      <c r="B1124" s="321" t="s">
        <v>573</v>
      </c>
      <c r="C1124" s="321"/>
      <c r="D1124" s="311" t="s">
        <v>574</v>
      </c>
      <c r="E1124" s="311" t="s">
        <v>317</v>
      </c>
      <c r="F1124" s="313">
        <v>0.231089</v>
      </c>
      <c r="G1124" s="313"/>
      <c r="H1124" s="313"/>
      <c r="I1124" s="313"/>
      <c r="J1124" s="313"/>
      <c r="K1124" s="313"/>
      <c r="L1124" s="313">
        <v>0.231089</v>
      </c>
      <c r="M1124" s="313"/>
      <c r="N1124" s="313"/>
      <c r="O1124" s="313"/>
      <c r="P1124" s="313"/>
      <c r="Q1124" s="313">
        <v>0.231089</v>
      </c>
      <c r="R1124" s="313"/>
      <c r="S1124" s="313"/>
      <c r="T1124" s="313"/>
      <c r="U1124" s="313"/>
      <c r="V1124" s="313"/>
    </row>
    <row r="1125" s="304" customFormat="1" ht="22.8" customHeight="1" spans="1:22">
      <c r="A1125" s="314" t="s">
        <v>568</v>
      </c>
      <c r="B1125" s="314" t="s">
        <v>573</v>
      </c>
      <c r="C1125" s="314" t="s">
        <v>573</v>
      </c>
      <c r="D1125" s="315" t="s">
        <v>575</v>
      </c>
      <c r="E1125" s="325" t="s">
        <v>576</v>
      </c>
      <c r="F1125" s="317">
        <v>0.231089</v>
      </c>
      <c r="G1125" s="318"/>
      <c r="H1125" s="318"/>
      <c r="I1125" s="318"/>
      <c r="J1125" s="318"/>
      <c r="K1125" s="318"/>
      <c r="L1125" s="317">
        <v>0.231089</v>
      </c>
      <c r="M1125" s="318"/>
      <c r="N1125" s="318"/>
      <c r="O1125" s="318"/>
      <c r="P1125" s="318"/>
      <c r="Q1125" s="318">
        <v>0.231089</v>
      </c>
      <c r="R1125" s="318"/>
      <c r="S1125" s="317"/>
      <c r="T1125" s="318"/>
      <c r="U1125" s="318"/>
      <c r="V1125" s="318"/>
    </row>
    <row r="1126" s="304" customFormat="1" ht="22.8" customHeight="1" spans="1:22">
      <c r="A1126" s="321" t="s">
        <v>577</v>
      </c>
      <c r="B1126" s="321"/>
      <c r="C1126" s="321"/>
      <c r="D1126" s="311" t="s">
        <v>577</v>
      </c>
      <c r="E1126" s="311" t="s">
        <v>318</v>
      </c>
      <c r="F1126" s="313">
        <v>41.8656</v>
      </c>
      <c r="G1126" s="313">
        <v>38.5148</v>
      </c>
      <c r="H1126" s="313">
        <v>21.12</v>
      </c>
      <c r="I1126" s="313">
        <v>9.5172</v>
      </c>
      <c r="J1126" s="313">
        <v>7.8776</v>
      </c>
      <c r="K1126" s="313"/>
      <c r="L1126" s="313">
        <v>3.3508</v>
      </c>
      <c r="M1126" s="313"/>
      <c r="N1126" s="313"/>
      <c r="O1126" s="313">
        <v>3.3508</v>
      </c>
      <c r="P1126" s="313"/>
      <c r="Q1126" s="313"/>
      <c r="R1126" s="313"/>
      <c r="S1126" s="313"/>
      <c r="T1126" s="313"/>
      <c r="U1126" s="313"/>
      <c r="V1126" s="313"/>
    </row>
    <row r="1127" s="304" customFormat="1" ht="22.8" customHeight="1" spans="1:22">
      <c r="A1127" s="321" t="s">
        <v>577</v>
      </c>
      <c r="B1127" s="321" t="s">
        <v>874</v>
      </c>
      <c r="C1127" s="321"/>
      <c r="D1127" s="311" t="s">
        <v>1015</v>
      </c>
      <c r="E1127" s="311" t="s">
        <v>340</v>
      </c>
      <c r="F1127" s="313">
        <v>38.5148</v>
      </c>
      <c r="G1127" s="313">
        <v>38.5148</v>
      </c>
      <c r="H1127" s="313">
        <v>21.12</v>
      </c>
      <c r="I1127" s="313">
        <v>9.5172</v>
      </c>
      <c r="J1127" s="313">
        <v>7.8776</v>
      </c>
      <c r="K1127" s="313"/>
      <c r="L1127" s="313"/>
      <c r="M1127" s="313"/>
      <c r="N1127" s="313"/>
      <c r="O1127" s="313"/>
      <c r="P1127" s="313"/>
      <c r="Q1127" s="313"/>
      <c r="R1127" s="313"/>
      <c r="S1127" s="313"/>
      <c r="T1127" s="313"/>
      <c r="U1127" s="313"/>
      <c r="V1127" s="313"/>
    </row>
    <row r="1128" s="304" customFormat="1" ht="22.8" customHeight="1" spans="1:22">
      <c r="A1128" s="314" t="s">
        <v>577</v>
      </c>
      <c r="B1128" s="314" t="s">
        <v>874</v>
      </c>
      <c r="C1128" s="314" t="s">
        <v>1016</v>
      </c>
      <c r="D1128" s="315" t="s">
        <v>1017</v>
      </c>
      <c r="E1128" s="325" t="s">
        <v>1018</v>
      </c>
      <c r="F1128" s="317">
        <v>38.5148</v>
      </c>
      <c r="G1128" s="318">
        <v>38.5148</v>
      </c>
      <c r="H1128" s="318">
        <v>21.12</v>
      </c>
      <c r="I1128" s="318">
        <v>9.5172</v>
      </c>
      <c r="J1128" s="318">
        <v>7.8776</v>
      </c>
      <c r="K1128" s="318"/>
      <c r="L1128" s="317"/>
      <c r="M1128" s="318"/>
      <c r="N1128" s="318"/>
      <c r="O1128" s="318"/>
      <c r="P1128" s="318"/>
      <c r="Q1128" s="318"/>
      <c r="R1128" s="318"/>
      <c r="S1128" s="317"/>
      <c r="T1128" s="318"/>
      <c r="U1128" s="318"/>
      <c r="V1128" s="318"/>
    </row>
    <row r="1129" s="304" customFormat="1" ht="22.8" customHeight="1" spans="1:22">
      <c r="A1129" s="321" t="s">
        <v>577</v>
      </c>
      <c r="B1129" s="321" t="s">
        <v>578</v>
      </c>
      <c r="C1129" s="321"/>
      <c r="D1129" s="311" t="s">
        <v>579</v>
      </c>
      <c r="E1129" s="311" t="s">
        <v>344</v>
      </c>
      <c r="F1129" s="313">
        <v>3.3508</v>
      </c>
      <c r="G1129" s="313"/>
      <c r="H1129" s="313"/>
      <c r="I1129" s="313"/>
      <c r="J1129" s="313"/>
      <c r="K1129" s="313"/>
      <c r="L1129" s="313">
        <v>3.3508</v>
      </c>
      <c r="M1129" s="313"/>
      <c r="N1129" s="313"/>
      <c r="O1129" s="313">
        <v>3.3508</v>
      </c>
      <c r="P1129" s="313"/>
      <c r="Q1129" s="313"/>
      <c r="R1129" s="313"/>
      <c r="S1129" s="313"/>
      <c r="T1129" s="313"/>
      <c r="U1129" s="313"/>
      <c r="V1129" s="313"/>
    </row>
    <row r="1130" s="304" customFormat="1" ht="22.8" customHeight="1" spans="1:22">
      <c r="A1130" s="314" t="s">
        <v>577</v>
      </c>
      <c r="B1130" s="314" t="s">
        <v>578</v>
      </c>
      <c r="C1130" s="314" t="s">
        <v>565</v>
      </c>
      <c r="D1130" s="315" t="s">
        <v>580</v>
      </c>
      <c r="E1130" s="325" t="s">
        <v>581</v>
      </c>
      <c r="F1130" s="317">
        <v>3.3508</v>
      </c>
      <c r="G1130" s="318"/>
      <c r="H1130" s="318"/>
      <c r="I1130" s="318"/>
      <c r="J1130" s="318"/>
      <c r="K1130" s="318"/>
      <c r="L1130" s="317">
        <v>3.3508</v>
      </c>
      <c r="M1130" s="318"/>
      <c r="N1130" s="318"/>
      <c r="O1130" s="318">
        <v>3.3508</v>
      </c>
      <c r="P1130" s="318"/>
      <c r="Q1130" s="318"/>
      <c r="R1130" s="318"/>
      <c r="S1130" s="317"/>
      <c r="T1130" s="318"/>
      <c r="U1130" s="318"/>
      <c r="V1130" s="318"/>
    </row>
    <row r="1131" s="304" customFormat="1" ht="22.8" customHeight="1" spans="1:22">
      <c r="A1131" s="321" t="s">
        <v>582</v>
      </c>
      <c r="B1131" s="321"/>
      <c r="C1131" s="321"/>
      <c r="D1131" s="311" t="s">
        <v>582</v>
      </c>
      <c r="E1131" s="311" t="s">
        <v>454</v>
      </c>
      <c r="F1131" s="313">
        <v>4.6218</v>
      </c>
      <c r="G1131" s="313"/>
      <c r="H1131" s="313"/>
      <c r="I1131" s="313"/>
      <c r="J1131" s="313"/>
      <c r="K1131" s="313"/>
      <c r="L1131" s="313"/>
      <c r="M1131" s="313"/>
      <c r="N1131" s="313"/>
      <c r="O1131" s="313"/>
      <c r="P1131" s="313"/>
      <c r="Q1131" s="313"/>
      <c r="R1131" s="313">
        <v>4.6218</v>
      </c>
      <c r="S1131" s="313"/>
      <c r="T1131" s="313"/>
      <c r="U1131" s="313"/>
      <c r="V1131" s="313"/>
    </row>
    <row r="1132" s="304" customFormat="1" ht="22.8" customHeight="1" spans="1:22">
      <c r="A1132" s="321" t="s">
        <v>582</v>
      </c>
      <c r="B1132" s="321" t="s">
        <v>583</v>
      </c>
      <c r="C1132" s="321"/>
      <c r="D1132" s="311" t="s">
        <v>584</v>
      </c>
      <c r="E1132" s="311" t="s">
        <v>460</v>
      </c>
      <c r="F1132" s="313">
        <v>4.6218</v>
      </c>
      <c r="G1132" s="313"/>
      <c r="H1132" s="313"/>
      <c r="I1132" s="313"/>
      <c r="J1132" s="313"/>
      <c r="K1132" s="313"/>
      <c r="L1132" s="313"/>
      <c r="M1132" s="313"/>
      <c r="N1132" s="313"/>
      <c r="O1132" s="313"/>
      <c r="P1132" s="313"/>
      <c r="Q1132" s="313"/>
      <c r="R1132" s="313">
        <v>4.6218</v>
      </c>
      <c r="S1132" s="313"/>
      <c r="T1132" s="313"/>
      <c r="U1132" s="313"/>
      <c r="V1132" s="313"/>
    </row>
    <row r="1133" s="304" customFormat="1" ht="22.8" customHeight="1" spans="1:22">
      <c r="A1133" s="314" t="s">
        <v>582</v>
      </c>
      <c r="B1133" s="314" t="s">
        <v>583</v>
      </c>
      <c r="C1133" s="314" t="s">
        <v>565</v>
      </c>
      <c r="D1133" s="315" t="s">
        <v>585</v>
      </c>
      <c r="E1133" s="325" t="s">
        <v>586</v>
      </c>
      <c r="F1133" s="317">
        <v>4.6218</v>
      </c>
      <c r="G1133" s="318"/>
      <c r="H1133" s="318"/>
      <c r="I1133" s="318"/>
      <c r="J1133" s="318"/>
      <c r="K1133" s="318"/>
      <c r="L1133" s="317"/>
      <c r="M1133" s="318"/>
      <c r="N1133" s="318"/>
      <c r="O1133" s="318"/>
      <c r="P1133" s="318"/>
      <c r="Q1133" s="318"/>
      <c r="R1133" s="318">
        <v>4.6218</v>
      </c>
      <c r="S1133" s="317"/>
      <c r="T1133" s="318"/>
      <c r="U1133" s="318"/>
      <c r="V1133" s="318"/>
    </row>
    <row r="1134" s="304" customFormat="1" ht="22.8" customHeight="1" spans="1:22">
      <c r="A1134" s="309"/>
      <c r="B1134" s="309"/>
      <c r="C1134" s="309"/>
      <c r="D1134" s="311" t="s">
        <v>1019</v>
      </c>
      <c r="E1134" s="311" t="s">
        <v>1020</v>
      </c>
      <c r="F1134" s="310">
        <v>70.202987</v>
      </c>
      <c r="G1134" s="310">
        <v>51.1311</v>
      </c>
      <c r="H1134" s="310">
        <v>29.2356</v>
      </c>
      <c r="I1134" s="310">
        <v>11.8488</v>
      </c>
      <c r="J1134" s="310">
        <v>10.0467</v>
      </c>
      <c r="K1134" s="310"/>
      <c r="L1134" s="310">
        <v>12.936187</v>
      </c>
      <c r="M1134" s="310">
        <v>8.181</v>
      </c>
      <c r="N1134" s="310"/>
      <c r="O1134" s="310">
        <v>4.4484</v>
      </c>
      <c r="P1134" s="310"/>
      <c r="Q1134" s="310">
        <v>0.306787</v>
      </c>
      <c r="R1134" s="310">
        <v>6.1357</v>
      </c>
      <c r="S1134" s="310"/>
      <c r="T1134" s="310"/>
      <c r="U1134" s="310"/>
      <c r="V1134" s="310"/>
    </row>
    <row r="1135" s="304" customFormat="1" ht="22.8" customHeight="1" spans="1:22">
      <c r="A1135" s="309"/>
      <c r="B1135" s="309"/>
      <c r="C1135" s="309"/>
      <c r="D1135" s="312" t="s">
        <v>1021</v>
      </c>
      <c r="E1135" s="312" t="s">
        <v>1022</v>
      </c>
      <c r="F1135" s="310">
        <v>70.202987</v>
      </c>
      <c r="G1135" s="310">
        <v>51.1311</v>
      </c>
      <c r="H1135" s="310">
        <v>29.2356</v>
      </c>
      <c r="I1135" s="310">
        <v>11.8488</v>
      </c>
      <c r="J1135" s="310">
        <v>10.0467</v>
      </c>
      <c r="K1135" s="310"/>
      <c r="L1135" s="310">
        <v>12.936187</v>
      </c>
      <c r="M1135" s="310">
        <v>8.181</v>
      </c>
      <c r="N1135" s="310"/>
      <c r="O1135" s="310">
        <v>4.4484</v>
      </c>
      <c r="P1135" s="310"/>
      <c r="Q1135" s="310">
        <v>0.306787</v>
      </c>
      <c r="R1135" s="310">
        <v>6.1357</v>
      </c>
      <c r="S1135" s="310"/>
      <c r="T1135" s="310"/>
      <c r="U1135" s="310"/>
      <c r="V1135" s="310"/>
    </row>
    <row r="1136" s="304" customFormat="1" ht="22.8" customHeight="1" spans="1:22">
      <c r="A1136" s="321" t="s">
        <v>568</v>
      </c>
      <c r="B1136" s="321"/>
      <c r="C1136" s="321"/>
      <c r="D1136" s="311" t="s">
        <v>568</v>
      </c>
      <c r="E1136" s="311" t="s">
        <v>264</v>
      </c>
      <c r="F1136" s="313">
        <v>59.618887</v>
      </c>
      <c r="G1136" s="313">
        <v>51.1311</v>
      </c>
      <c r="H1136" s="313">
        <v>29.2356</v>
      </c>
      <c r="I1136" s="313">
        <v>11.8488</v>
      </c>
      <c r="J1136" s="313">
        <v>10.0467</v>
      </c>
      <c r="K1136" s="313"/>
      <c r="L1136" s="313">
        <v>8.487787</v>
      </c>
      <c r="M1136" s="313">
        <v>8.181</v>
      </c>
      <c r="N1136" s="313"/>
      <c r="O1136" s="313"/>
      <c r="P1136" s="313"/>
      <c r="Q1136" s="313">
        <v>0.306787</v>
      </c>
      <c r="R1136" s="313"/>
      <c r="S1136" s="313"/>
      <c r="T1136" s="313"/>
      <c r="U1136" s="313"/>
      <c r="V1136" s="313"/>
    </row>
    <row r="1137" s="304" customFormat="1" ht="22.8" customHeight="1" spans="1:22">
      <c r="A1137" s="321" t="s">
        <v>568</v>
      </c>
      <c r="B1137" s="321" t="s">
        <v>569</v>
      </c>
      <c r="C1137" s="321"/>
      <c r="D1137" s="311" t="s">
        <v>570</v>
      </c>
      <c r="E1137" s="311" t="s">
        <v>277</v>
      </c>
      <c r="F1137" s="313">
        <v>8.181</v>
      </c>
      <c r="G1137" s="313"/>
      <c r="H1137" s="313"/>
      <c r="I1137" s="313"/>
      <c r="J1137" s="313"/>
      <c r="K1137" s="313"/>
      <c r="L1137" s="313">
        <v>8.181</v>
      </c>
      <c r="M1137" s="313">
        <v>8.181</v>
      </c>
      <c r="N1137" s="313"/>
      <c r="O1137" s="313"/>
      <c r="P1137" s="313"/>
      <c r="Q1137" s="313"/>
      <c r="R1137" s="313"/>
      <c r="S1137" s="313"/>
      <c r="T1137" s="313"/>
      <c r="U1137" s="313"/>
      <c r="V1137" s="313"/>
    </row>
    <row r="1138" s="304" customFormat="1" ht="22.8" customHeight="1" spans="1:22">
      <c r="A1138" s="314" t="s">
        <v>568</v>
      </c>
      <c r="B1138" s="314" t="s">
        <v>569</v>
      </c>
      <c r="C1138" s="314" t="s">
        <v>569</v>
      </c>
      <c r="D1138" s="315" t="s">
        <v>571</v>
      </c>
      <c r="E1138" s="325" t="s">
        <v>572</v>
      </c>
      <c r="F1138" s="317">
        <v>8.181</v>
      </c>
      <c r="G1138" s="318"/>
      <c r="H1138" s="318"/>
      <c r="I1138" s="318"/>
      <c r="J1138" s="318"/>
      <c r="K1138" s="318"/>
      <c r="L1138" s="317">
        <v>8.181</v>
      </c>
      <c r="M1138" s="318">
        <v>8.181</v>
      </c>
      <c r="N1138" s="318"/>
      <c r="O1138" s="318"/>
      <c r="P1138" s="318"/>
      <c r="Q1138" s="318"/>
      <c r="R1138" s="318"/>
      <c r="S1138" s="317"/>
      <c r="T1138" s="318"/>
      <c r="U1138" s="318"/>
      <c r="V1138" s="318"/>
    </row>
    <row r="1139" s="304" customFormat="1" ht="22.8" customHeight="1" spans="1:22">
      <c r="A1139" s="321" t="s">
        <v>568</v>
      </c>
      <c r="B1139" s="321" t="s">
        <v>1016</v>
      </c>
      <c r="C1139" s="321"/>
      <c r="D1139" s="311" t="s">
        <v>1023</v>
      </c>
      <c r="E1139" s="311" t="s">
        <v>303</v>
      </c>
      <c r="F1139" s="313">
        <v>51.1311</v>
      </c>
      <c r="G1139" s="313">
        <v>51.1311</v>
      </c>
      <c r="H1139" s="313">
        <v>29.2356</v>
      </c>
      <c r="I1139" s="313">
        <v>11.8488</v>
      </c>
      <c r="J1139" s="313">
        <v>10.0467</v>
      </c>
      <c r="K1139" s="313"/>
      <c r="L1139" s="313"/>
      <c r="M1139" s="313"/>
      <c r="N1139" s="313"/>
      <c r="O1139" s="313"/>
      <c r="P1139" s="313"/>
      <c r="Q1139" s="313"/>
      <c r="R1139" s="313"/>
      <c r="S1139" s="313"/>
      <c r="T1139" s="313"/>
      <c r="U1139" s="313"/>
      <c r="V1139" s="313"/>
    </row>
    <row r="1140" s="304" customFormat="1" ht="22.8" customHeight="1" spans="1:22">
      <c r="A1140" s="314" t="s">
        <v>568</v>
      </c>
      <c r="B1140" s="314" t="s">
        <v>1016</v>
      </c>
      <c r="C1140" s="314" t="s">
        <v>565</v>
      </c>
      <c r="D1140" s="315" t="s">
        <v>1024</v>
      </c>
      <c r="E1140" s="325" t="s">
        <v>567</v>
      </c>
      <c r="F1140" s="317">
        <v>51.1311</v>
      </c>
      <c r="G1140" s="318">
        <v>51.1311</v>
      </c>
      <c r="H1140" s="318">
        <v>29.2356</v>
      </c>
      <c r="I1140" s="318">
        <v>11.8488</v>
      </c>
      <c r="J1140" s="318">
        <v>10.0467</v>
      </c>
      <c r="K1140" s="318"/>
      <c r="L1140" s="317"/>
      <c r="M1140" s="318"/>
      <c r="N1140" s="318"/>
      <c r="O1140" s="318"/>
      <c r="P1140" s="318"/>
      <c r="Q1140" s="318"/>
      <c r="R1140" s="318"/>
      <c r="S1140" s="317"/>
      <c r="T1140" s="318"/>
      <c r="U1140" s="318"/>
      <c r="V1140" s="318"/>
    </row>
    <row r="1141" s="304" customFormat="1" ht="22.8" customHeight="1" spans="1:22">
      <c r="A1141" s="321" t="s">
        <v>568</v>
      </c>
      <c r="B1141" s="321" t="s">
        <v>573</v>
      </c>
      <c r="C1141" s="321"/>
      <c r="D1141" s="311" t="s">
        <v>574</v>
      </c>
      <c r="E1141" s="311" t="s">
        <v>317</v>
      </c>
      <c r="F1141" s="313">
        <v>0.306787</v>
      </c>
      <c r="G1141" s="313"/>
      <c r="H1141" s="313"/>
      <c r="I1141" s="313"/>
      <c r="J1141" s="313"/>
      <c r="K1141" s="313"/>
      <c r="L1141" s="313">
        <v>0.306787</v>
      </c>
      <c r="M1141" s="313"/>
      <c r="N1141" s="313"/>
      <c r="O1141" s="313"/>
      <c r="P1141" s="313"/>
      <c r="Q1141" s="313">
        <v>0.306787</v>
      </c>
      <c r="R1141" s="313"/>
      <c r="S1141" s="313"/>
      <c r="T1141" s="313"/>
      <c r="U1141" s="313"/>
      <c r="V1141" s="313"/>
    </row>
    <row r="1142" s="304" customFormat="1" ht="22.8" customHeight="1" spans="1:22">
      <c r="A1142" s="314" t="s">
        <v>568</v>
      </c>
      <c r="B1142" s="314" t="s">
        <v>573</v>
      </c>
      <c r="C1142" s="314" t="s">
        <v>573</v>
      </c>
      <c r="D1142" s="315" t="s">
        <v>575</v>
      </c>
      <c r="E1142" s="325" t="s">
        <v>576</v>
      </c>
      <c r="F1142" s="317">
        <v>0.306787</v>
      </c>
      <c r="G1142" s="318"/>
      <c r="H1142" s="318"/>
      <c r="I1142" s="318"/>
      <c r="J1142" s="318"/>
      <c r="K1142" s="318"/>
      <c r="L1142" s="317">
        <v>0.306787</v>
      </c>
      <c r="M1142" s="318"/>
      <c r="N1142" s="318"/>
      <c r="O1142" s="318"/>
      <c r="P1142" s="318"/>
      <c r="Q1142" s="318">
        <v>0.306787</v>
      </c>
      <c r="R1142" s="318"/>
      <c r="S1142" s="317"/>
      <c r="T1142" s="318"/>
      <c r="U1142" s="318"/>
      <c r="V1142" s="318"/>
    </row>
    <row r="1143" s="304" customFormat="1" ht="22.8" customHeight="1" spans="1:22">
      <c r="A1143" s="321" t="s">
        <v>577</v>
      </c>
      <c r="B1143" s="321"/>
      <c r="C1143" s="321"/>
      <c r="D1143" s="311" t="s">
        <v>577</v>
      </c>
      <c r="E1143" s="311" t="s">
        <v>318</v>
      </c>
      <c r="F1143" s="313">
        <v>4.4484</v>
      </c>
      <c r="G1143" s="313"/>
      <c r="H1143" s="313"/>
      <c r="I1143" s="313"/>
      <c r="J1143" s="313"/>
      <c r="K1143" s="313"/>
      <c r="L1143" s="313">
        <v>4.4484</v>
      </c>
      <c r="M1143" s="313"/>
      <c r="N1143" s="313"/>
      <c r="O1143" s="313">
        <v>4.4484</v>
      </c>
      <c r="P1143" s="313"/>
      <c r="Q1143" s="313"/>
      <c r="R1143" s="313"/>
      <c r="S1143" s="313"/>
      <c r="T1143" s="313"/>
      <c r="U1143" s="313"/>
      <c r="V1143" s="313"/>
    </row>
    <row r="1144" s="304" customFormat="1" ht="22.8" customHeight="1" spans="1:22">
      <c r="A1144" s="321" t="s">
        <v>577</v>
      </c>
      <c r="B1144" s="321" t="s">
        <v>578</v>
      </c>
      <c r="C1144" s="321"/>
      <c r="D1144" s="311" t="s">
        <v>579</v>
      </c>
      <c r="E1144" s="311" t="s">
        <v>344</v>
      </c>
      <c r="F1144" s="313">
        <v>4.4484</v>
      </c>
      <c r="G1144" s="313"/>
      <c r="H1144" s="313"/>
      <c r="I1144" s="313"/>
      <c r="J1144" s="313"/>
      <c r="K1144" s="313"/>
      <c r="L1144" s="313">
        <v>4.4484</v>
      </c>
      <c r="M1144" s="313"/>
      <c r="N1144" s="313"/>
      <c r="O1144" s="313">
        <v>4.4484</v>
      </c>
      <c r="P1144" s="313"/>
      <c r="Q1144" s="313"/>
      <c r="R1144" s="313"/>
      <c r="S1144" s="313"/>
      <c r="T1144" s="313"/>
      <c r="U1144" s="313"/>
      <c r="V1144" s="313"/>
    </row>
    <row r="1145" s="304" customFormat="1" ht="22.8" customHeight="1" spans="1:22">
      <c r="A1145" s="314" t="s">
        <v>577</v>
      </c>
      <c r="B1145" s="314" t="s">
        <v>578</v>
      </c>
      <c r="C1145" s="314" t="s">
        <v>565</v>
      </c>
      <c r="D1145" s="315" t="s">
        <v>580</v>
      </c>
      <c r="E1145" s="325" t="s">
        <v>581</v>
      </c>
      <c r="F1145" s="317">
        <v>4.4484</v>
      </c>
      <c r="G1145" s="318"/>
      <c r="H1145" s="318"/>
      <c r="I1145" s="318"/>
      <c r="J1145" s="318"/>
      <c r="K1145" s="318"/>
      <c r="L1145" s="317">
        <v>4.4484</v>
      </c>
      <c r="M1145" s="318"/>
      <c r="N1145" s="318"/>
      <c r="O1145" s="318">
        <v>4.4484</v>
      </c>
      <c r="P1145" s="318"/>
      <c r="Q1145" s="318"/>
      <c r="R1145" s="318"/>
      <c r="S1145" s="317"/>
      <c r="T1145" s="318"/>
      <c r="U1145" s="318"/>
      <c r="V1145" s="318"/>
    </row>
    <row r="1146" s="304" customFormat="1" ht="22.8" customHeight="1" spans="1:22">
      <c r="A1146" s="321" t="s">
        <v>582</v>
      </c>
      <c r="B1146" s="321"/>
      <c r="C1146" s="321"/>
      <c r="D1146" s="311" t="s">
        <v>582</v>
      </c>
      <c r="E1146" s="311" t="s">
        <v>454</v>
      </c>
      <c r="F1146" s="313">
        <v>6.1357</v>
      </c>
      <c r="G1146" s="313"/>
      <c r="H1146" s="313"/>
      <c r="I1146" s="313"/>
      <c r="J1146" s="313"/>
      <c r="K1146" s="313"/>
      <c r="L1146" s="313"/>
      <c r="M1146" s="313"/>
      <c r="N1146" s="313"/>
      <c r="O1146" s="313"/>
      <c r="P1146" s="313"/>
      <c r="Q1146" s="313"/>
      <c r="R1146" s="313">
        <v>6.1357</v>
      </c>
      <c r="S1146" s="313"/>
      <c r="T1146" s="313"/>
      <c r="U1146" s="313"/>
      <c r="V1146" s="313"/>
    </row>
    <row r="1147" s="304" customFormat="1" ht="22.8" customHeight="1" spans="1:22">
      <c r="A1147" s="321" t="s">
        <v>582</v>
      </c>
      <c r="B1147" s="321" t="s">
        <v>583</v>
      </c>
      <c r="C1147" s="321"/>
      <c r="D1147" s="311" t="s">
        <v>584</v>
      </c>
      <c r="E1147" s="311" t="s">
        <v>460</v>
      </c>
      <c r="F1147" s="313">
        <v>6.1357</v>
      </c>
      <c r="G1147" s="313"/>
      <c r="H1147" s="313"/>
      <c r="I1147" s="313"/>
      <c r="J1147" s="313"/>
      <c r="K1147" s="313"/>
      <c r="L1147" s="313"/>
      <c r="M1147" s="313"/>
      <c r="N1147" s="313"/>
      <c r="O1147" s="313"/>
      <c r="P1147" s="313"/>
      <c r="Q1147" s="313"/>
      <c r="R1147" s="313">
        <v>6.1357</v>
      </c>
      <c r="S1147" s="313"/>
      <c r="T1147" s="313"/>
      <c r="U1147" s="313"/>
      <c r="V1147" s="313"/>
    </row>
    <row r="1148" s="304" customFormat="1" ht="22.8" customHeight="1" spans="1:22">
      <c r="A1148" s="314" t="s">
        <v>582</v>
      </c>
      <c r="B1148" s="314" t="s">
        <v>583</v>
      </c>
      <c r="C1148" s="314" t="s">
        <v>565</v>
      </c>
      <c r="D1148" s="315" t="s">
        <v>585</v>
      </c>
      <c r="E1148" s="325" t="s">
        <v>586</v>
      </c>
      <c r="F1148" s="317">
        <v>6.1357</v>
      </c>
      <c r="G1148" s="318"/>
      <c r="H1148" s="318"/>
      <c r="I1148" s="318"/>
      <c r="J1148" s="318"/>
      <c r="K1148" s="318"/>
      <c r="L1148" s="317"/>
      <c r="M1148" s="318"/>
      <c r="N1148" s="318"/>
      <c r="O1148" s="318"/>
      <c r="P1148" s="318"/>
      <c r="Q1148" s="318"/>
      <c r="R1148" s="318">
        <v>6.1357</v>
      </c>
      <c r="S1148" s="317"/>
      <c r="T1148" s="318"/>
      <c r="U1148" s="318"/>
      <c r="V1148" s="318"/>
    </row>
    <row r="1149" s="304" customFormat="1" ht="22.8" customHeight="1" spans="1:22">
      <c r="A1149" s="309"/>
      <c r="B1149" s="309"/>
      <c r="C1149" s="309"/>
      <c r="D1149" s="311" t="s">
        <v>1025</v>
      </c>
      <c r="E1149" s="311" t="s">
        <v>1026</v>
      </c>
      <c r="F1149" s="310">
        <v>4471.321278</v>
      </c>
      <c r="G1149" s="310">
        <v>3247.8437</v>
      </c>
      <c r="H1149" s="310">
        <v>1849.2252</v>
      </c>
      <c r="I1149" s="310">
        <v>51.6444</v>
      </c>
      <c r="J1149" s="310">
        <v>544.9769</v>
      </c>
      <c r="K1149" s="310">
        <v>801.9972</v>
      </c>
      <c r="L1149" s="310">
        <v>833.736278</v>
      </c>
      <c r="M1149" s="310">
        <v>513.943</v>
      </c>
      <c r="N1149" s="310"/>
      <c r="O1149" s="310">
        <v>279.4565</v>
      </c>
      <c r="P1149" s="310"/>
      <c r="Q1149" s="310">
        <v>40.336778</v>
      </c>
      <c r="R1149" s="310">
        <v>389.7413</v>
      </c>
      <c r="S1149" s="310"/>
      <c r="T1149" s="310"/>
      <c r="U1149" s="310"/>
      <c r="V1149" s="310"/>
    </row>
    <row r="1150" s="304" customFormat="1" ht="22.8" customHeight="1" spans="1:22">
      <c r="A1150" s="309"/>
      <c r="B1150" s="309"/>
      <c r="C1150" s="309"/>
      <c r="D1150" s="312" t="s">
        <v>1027</v>
      </c>
      <c r="E1150" s="312" t="s">
        <v>1028</v>
      </c>
      <c r="F1150" s="310">
        <v>181.606563</v>
      </c>
      <c r="G1150" s="310">
        <v>132.2188</v>
      </c>
      <c r="H1150" s="310">
        <v>71.6064</v>
      </c>
      <c r="I1150" s="310">
        <v>29.1744</v>
      </c>
      <c r="J1150" s="310">
        <v>26.7548</v>
      </c>
      <c r="K1150" s="310">
        <v>4.6832</v>
      </c>
      <c r="L1150" s="310">
        <v>33.521463</v>
      </c>
      <c r="M1150" s="310">
        <v>21.123</v>
      </c>
      <c r="N1150" s="310"/>
      <c r="O1150" s="310">
        <v>11.4856</v>
      </c>
      <c r="P1150" s="310"/>
      <c r="Q1150" s="310">
        <v>0.912863</v>
      </c>
      <c r="R1150" s="310">
        <v>15.8663</v>
      </c>
      <c r="S1150" s="310"/>
      <c r="T1150" s="310"/>
      <c r="U1150" s="310"/>
      <c r="V1150" s="310"/>
    </row>
    <row r="1151" s="304" customFormat="1" ht="22.8" customHeight="1" spans="1:22">
      <c r="A1151" s="321" t="s">
        <v>568</v>
      </c>
      <c r="B1151" s="321"/>
      <c r="C1151" s="321"/>
      <c r="D1151" s="311" t="s">
        <v>568</v>
      </c>
      <c r="E1151" s="311" t="s">
        <v>264</v>
      </c>
      <c r="F1151" s="313">
        <v>22.035863</v>
      </c>
      <c r="G1151" s="313"/>
      <c r="H1151" s="313"/>
      <c r="I1151" s="313"/>
      <c r="J1151" s="313"/>
      <c r="K1151" s="313"/>
      <c r="L1151" s="313">
        <v>22.035863</v>
      </c>
      <c r="M1151" s="313">
        <v>21.123</v>
      </c>
      <c r="N1151" s="313"/>
      <c r="O1151" s="313"/>
      <c r="P1151" s="313"/>
      <c r="Q1151" s="313">
        <v>0.912863</v>
      </c>
      <c r="R1151" s="313"/>
      <c r="S1151" s="313"/>
      <c r="T1151" s="313"/>
      <c r="U1151" s="313"/>
      <c r="V1151" s="313"/>
    </row>
    <row r="1152" s="304" customFormat="1" ht="22.8" customHeight="1" spans="1:22">
      <c r="A1152" s="321" t="s">
        <v>568</v>
      </c>
      <c r="B1152" s="321" t="s">
        <v>569</v>
      </c>
      <c r="C1152" s="321"/>
      <c r="D1152" s="311" t="s">
        <v>570</v>
      </c>
      <c r="E1152" s="311" t="s">
        <v>277</v>
      </c>
      <c r="F1152" s="313">
        <v>21.123</v>
      </c>
      <c r="G1152" s="313"/>
      <c r="H1152" s="313"/>
      <c r="I1152" s="313"/>
      <c r="J1152" s="313"/>
      <c r="K1152" s="313"/>
      <c r="L1152" s="313">
        <v>21.123</v>
      </c>
      <c r="M1152" s="313">
        <v>21.123</v>
      </c>
      <c r="N1152" s="313"/>
      <c r="O1152" s="313"/>
      <c r="P1152" s="313"/>
      <c r="Q1152" s="313"/>
      <c r="R1152" s="313"/>
      <c r="S1152" s="313"/>
      <c r="T1152" s="313"/>
      <c r="U1152" s="313"/>
      <c r="V1152" s="313"/>
    </row>
    <row r="1153" s="304" customFormat="1" ht="22.8" customHeight="1" spans="1:22">
      <c r="A1153" s="314" t="s">
        <v>568</v>
      </c>
      <c r="B1153" s="314" t="s">
        <v>569</v>
      </c>
      <c r="C1153" s="314" t="s">
        <v>569</v>
      </c>
      <c r="D1153" s="315" t="s">
        <v>571</v>
      </c>
      <c r="E1153" s="325" t="s">
        <v>572</v>
      </c>
      <c r="F1153" s="317">
        <v>21.123</v>
      </c>
      <c r="G1153" s="318"/>
      <c r="H1153" s="318"/>
      <c r="I1153" s="318"/>
      <c r="J1153" s="318"/>
      <c r="K1153" s="318"/>
      <c r="L1153" s="317">
        <v>21.123</v>
      </c>
      <c r="M1153" s="318">
        <v>21.123</v>
      </c>
      <c r="N1153" s="318"/>
      <c r="O1153" s="318"/>
      <c r="P1153" s="318"/>
      <c r="Q1153" s="318"/>
      <c r="R1153" s="318"/>
      <c r="S1153" s="317"/>
      <c r="T1153" s="318"/>
      <c r="U1153" s="318"/>
      <c r="V1153" s="318"/>
    </row>
    <row r="1154" s="304" customFormat="1" ht="22.8" customHeight="1" spans="1:22">
      <c r="A1154" s="321" t="s">
        <v>568</v>
      </c>
      <c r="B1154" s="321" t="s">
        <v>573</v>
      </c>
      <c r="C1154" s="321"/>
      <c r="D1154" s="311" t="s">
        <v>574</v>
      </c>
      <c r="E1154" s="311" t="s">
        <v>317</v>
      </c>
      <c r="F1154" s="313">
        <v>0.912863</v>
      </c>
      <c r="G1154" s="313"/>
      <c r="H1154" s="313"/>
      <c r="I1154" s="313"/>
      <c r="J1154" s="313"/>
      <c r="K1154" s="313"/>
      <c r="L1154" s="313">
        <v>0.912863</v>
      </c>
      <c r="M1154" s="313"/>
      <c r="N1154" s="313"/>
      <c r="O1154" s="313"/>
      <c r="P1154" s="313"/>
      <c r="Q1154" s="313">
        <v>0.912863</v>
      </c>
      <c r="R1154" s="313"/>
      <c r="S1154" s="313"/>
      <c r="T1154" s="313"/>
      <c r="U1154" s="313"/>
      <c r="V1154" s="313"/>
    </row>
    <row r="1155" s="304" customFormat="1" ht="22.8" customHeight="1" spans="1:22">
      <c r="A1155" s="314" t="s">
        <v>568</v>
      </c>
      <c r="B1155" s="314" t="s">
        <v>573</v>
      </c>
      <c r="C1155" s="314" t="s">
        <v>573</v>
      </c>
      <c r="D1155" s="315" t="s">
        <v>575</v>
      </c>
      <c r="E1155" s="325" t="s">
        <v>576</v>
      </c>
      <c r="F1155" s="317">
        <v>0.912863</v>
      </c>
      <c r="G1155" s="318"/>
      <c r="H1155" s="318"/>
      <c r="I1155" s="318"/>
      <c r="J1155" s="318"/>
      <c r="K1155" s="318"/>
      <c r="L1155" s="317">
        <v>0.912863</v>
      </c>
      <c r="M1155" s="318"/>
      <c r="N1155" s="318"/>
      <c r="O1155" s="318"/>
      <c r="P1155" s="318"/>
      <c r="Q1155" s="318">
        <v>0.912863</v>
      </c>
      <c r="R1155" s="318"/>
      <c r="S1155" s="317"/>
      <c r="T1155" s="318"/>
      <c r="U1155" s="318"/>
      <c r="V1155" s="318"/>
    </row>
    <row r="1156" s="304" customFormat="1" ht="22.8" customHeight="1" spans="1:22">
      <c r="A1156" s="321" t="s">
        <v>577</v>
      </c>
      <c r="B1156" s="321"/>
      <c r="C1156" s="321"/>
      <c r="D1156" s="311" t="s">
        <v>577</v>
      </c>
      <c r="E1156" s="311" t="s">
        <v>318</v>
      </c>
      <c r="F1156" s="313">
        <v>11.4856</v>
      </c>
      <c r="G1156" s="313"/>
      <c r="H1156" s="313"/>
      <c r="I1156" s="313"/>
      <c r="J1156" s="313"/>
      <c r="K1156" s="313"/>
      <c r="L1156" s="313">
        <v>11.4856</v>
      </c>
      <c r="M1156" s="313"/>
      <c r="N1156" s="313"/>
      <c r="O1156" s="313">
        <v>11.4856</v>
      </c>
      <c r="P1156" s="313"/>
      <c r="Q1156" s="313"/>
      <c r="R1156" s="313"/>
      <c r="S1156" s="313"/>
      <c r="T1156" s="313"/>
      <c r="U1156" s="313"/>
      <c r="V1156" s="313"/>
    </row>
    <row r="1157" s="304" customFormat="1" ht="22.8" customHeight="1" spans="1:22">
      <c r="A1157" s="321" t="s">
        <v>577</v>
      </c>
      <c r="B1157" s="321" t="s">
        <v>578</v>
      </c>
      <c r="C1157" s="321"/>
      <c r="D1157" s="311" t="s">
        <v>579</v>
      </c>
      <c r="E1157" s="311" t="s">
        <v>344</v>
      </c>
      <c r="F1157" s="313">
        <v>11.4856</v>
      </c>
      <c r="G1157" s="313"/>
      <c r="H1157" s="313"/>
      <c r="I1157" s="313"/>
      <c r="J1157" s="313"/>
      <c r="K1157" s="313"/>
      <c r="L1157" s="313">
        <v>11.4856</v>
      </c>
      <c r="M1157" s="313"/>
      <c r="N1157" s="313"/>
      <c r="O1157" s="313">
        <v>11.4856</v>
      </c>
      <c r="P1157" s="313"/>
      <c r="Q1157" s="313"/>
      <c r="R1157" s="313"/>
      <c r="S1157" s="313"/>
      <c r="T1157" s="313"/>
      <c r="U1157" s="313"/>
      <c r="V1157" s="313"/>
    </row>
    <row r="1158" s="304" customFormat="1" ht="22.8" customHeight="1" spans="1:22">
      <c r="A1158" s="314" t="s">
        <v>577</v>
      </c>
      <c r="B1158" s="314" t="s">
        <v>578</v>
      </c>
      <c r="C1158" s="314" t="s">
        <v>565</v>
      </c>
      <c r="D1158" s="315" t="s">
        <v>580</v>
      </c>
      <c r="E1158" s="325" t="s">
        <v>581</v>
      </c>
      <c r="F1158" s="317">
        <v>11.4856</v>
      </c>
      <c r="G1158" s="318"/>
      <c r="H1158" s="318"/>
      <c r="I1158" s="318"/>
      <c r="J1158" s="318"/>
      <c r="K1158" s="318"/>
      <c r="L1158" s="317">
        <v>11.4856</v>
      </c>
      <c r="M1158" s="318"/>
      <c r="N1158" s="318"/>
      <c r="O1158" s="318">
        <v>11.4856</v>
      </c>
      <c r="P1158" s="318"/>
      <c r="Q1158" s="318"/>
      <c r="R1158" s="318"/>
      <c r="S1158" s="317"/>
      <c r="T1158" s="318"/>
      <c r="U1158" s="318"/>
      <c r="V1158" s="318"/>
    </row>
    <row r="1159" s="304" customFormat="1" ht="22.8" customHeight="1" spans="1:22">
      <c r="A1159" s="321" t="s">
        <v>1029</v>
      </c>
      <c r="B1159" s="321"/>
      <c r="C1159" s="321"/>
      <c r="D1159" s="311" t="s">
        <v>1029</v>
      </c>
      <c r="E1159" s="311" t="s">
        <v>376</v>
      </c>
      <c r="F1159" s="313">
        <v>132.2188</v>
      </c>
      <c r="G1159" s="313">
        <v>132.2188</v>
      </c>
      <c r="H1159" s="313">
        <v>71.6064</v>
      </c>
      <c r="I1159" s="313">
        <v>29.1744</v>
      </c>
      <c r="J1159" s="313">
        <v>26.7548</v>
      </c>
      <c r="K1159" s="313">
        <v>4.6832</v>
      </c>
      <c r="L1159" s="313"/>
      <c r="M1159" s="313"/>
      <c r="N1159" s="313"/>
      <c r="O1159" s="313"/>
      <c r="P1159" s="313"/>
      <c r="Q1159" s="313"/>
      <c r="R1159" s="313"/>
      <c r="S1159" s="313"/>
      <c r="T1159" s="313"/>
      <c r="U1159" s="313"/>
      <c r="V1159" s="313"/>
    </row>
    <row r="1160" s="304" customFormat="1" ht="22.8" customHeight="1" spans="1:22">
      <c r="A1160" s="321" t="s">
        <v>1029</v>
      </c>
      <c r="B1160" s="321" t="s">
        <v>565</v>
      </c>
      <c r="C1160" s="321"/>
      <c r="D1160" s="311" t="s">
        <v>1030</v>
      </c>
      <c r="E1160" s="311" t="s">
        <v>377</v>
      </c>
      <c r="F1160" s="313">
        <v>132.2188</v>
      </c>
      <c r="G1160" s="313">
        <v>132.2188</v>
      </c>
      <c r="H1160" s="313">
        <v>71.6064</v>
      </c>
      <c r="I1160" s="313">
        <v>29.1744</v>
      </c>
      <c r="J1160" s="313">
        <v>26.7548</v>
      </c>
      <c r="K1160" s="313">
        <v>4.6832</v>
      </c>
      <c r="L1160" s="313"/>
      <c r="M1160" s="313"/>
      <c r="N1160" s="313"/>
      <c r="O1160" s="313"/>
      <c r="P1160" s="313"/>
      <c r="Q1160" s="313"/>
      <c r="R1160" s="313"/>
      <c r="S1160" s="313"/>
      <c r="T1160" s="313"/>
      <c r="U1160" s="313"/>
      <c r="V1160" s="313"/>
    </row>
    <row r="1161" s="304" customFormat="1" ht="22.8" customHeight="1" spans="1:22">
      <c r="A1161" s="314" t="s">
        <v>1029</v>
      </c>
      <c r="B1161" s="314" t="s">
        <v>565</v>
      </c>
      <c r="C1161" s="314" t="s">
        <v>565</v>
      </c>
      <c r="D1161" s="315" t="s">
        <v>1031</v>
      </c>
      <c r="E1161" s="325" t="s">
        <v>567</v>
      </c>
      <c r="F1161" s="317">
        <v>132.2188</v>
      </c>
      <c r="G1161" s="318">
        <v>132.2188</v>
      </c>
      <c r="H1161" s="318">
        <v>71.6064</v>
      </c>
      <c r="I1161" s="318">
        <v>29.1744</v>
      </c>
      <c r="J1161" s="318">
        <v>26.7548</v>
      </c>
      <c r="K1161" s="318">
        <v>4.6832</v>
      </c>
      <c r="L1161" s="317"/>
      <c r="M1161" s="318"/>
      <c r="N1161" s="318"/>
      <c r="O1161" s="318"/>
      <c r="P1161" s="318"/>
      <c r="Q1161" s="318"/>
      <c r="R1161" s="318"/>
      <c r="S1161" s="317"/>
      <c r="T1161" s="318"/>
      <c r="U1161" s="318"/>
      <c r="V1161" s="318"/>
    </row>
    <row r="1162" s="304" customFormat="1" ht="22.8" customHeight="1" spans="1:22">
      <c r="A1162" s="321" t="s">
        <v>582</v>
      </c>
      <c r="B1162" s="321"/>
      <c r="C1162" s="321"/>
      <c r="D1162" s="311" t="s">
        <v>582</v>
      </c>
      <c r="E1162" s="311" t="s">
        <v>454</v>
      </c>
      <c r="F1162" s="313">
        <v>15.8663</v>
      </c>
      <c r="G1162" s="313"/>
      <c r="H1162" s="313"/>
      <c r="I1162" s="313"/>
      <c r="J1162" s="313"/>
      <c r="K1162" s="313"/>
      <c r="L1162" s="313"/>
      <c r="M1162" s="313"/>
      <c r="N1162" s="313"/>
      <c r="O1162" s="313"/>
      <c r="P1162" s="313"/>
      <c r="Q1162" s="313"/>
      <c r="R1162" s="313">
        <v>15.8663</v>
      </c>
      <c r="S1162" s="313"/>
      <c r="T1162" s="313"/>
      <c r="U1162" s="313"/>
      <c r="V1162" s="313"/>
    </row>
    <row r="1163" s="304" customFormat="1" ht="22.8" customHeight="1" spans="1:22">
      <c r="A1163" s="321" t="s">
        <v>582</v>
      </c>
      <c r="B1163" s="321" t="s">
        <v>583</v>
      </c>
      <c r="C1163" s="321"/>
      <c r="D1163" s="311" t="s">
        <v>584</v>
      </c>
      <c r="E1163" s="311" t="s">
        <v>460</v>
      </c>
      <c r="F1163" s="313">
        <v>15.8663</v>
      </c>
      <c r="G1163" s="313"/>
      <c r="H1163" s="313"/>
      <c r="I1163" s="313"/>
      <c r="J1163" s="313"/>
      <c r="K1163" s="313"/>
      <c r="L1163" s="313"/>
      <c r="M1163" s="313"/>
      <c r="N1163" s="313"/>
      <c r="O1163" s="313"/>
      <c r="P1163" s="313"/>
      <c r="Q1163" s="313"/>
      <c r="R1163" s="313">
        <v>15.8663</v>
      </c>
      <c r="S1163" s="313"/>
      <c r="T1163" s="313"/>
      <c r="U1163" s="313"/>
      <c r="V1163" s="313"/>
    </row>
    <row r="1164" s="304" customFormat="1" ht="22.8" customHeight="1" spans="1:22">
      <c r="A1164" s="314" t="s">
        <v>582</v>
      </c>
      <c r="B1164" s="314" t="s">
        <v>583</v>
      </c>
      <c r="C1164" s="314" t="s">
        <v>565</v>
      </c>
      <c r="D1164" s="315" t="s">
        <v>585</v>
      </c>
      <c r="E1164" s="325" t="s">
        <v>586</v>
      </c>
      <c r="F1164" s="317">
        <v>15.8663</v>
      </c>
      <c r="G1164" s="318"/>
      <c r="H1164" s="318"/>
      <c r="I1164" s="318"/>
      <c r="J1164" s="318"/>
      <c r="K1164" s="318"/>
      <c r="L1164" s="317"/>
      <c r="M1164" s="318"/>
      <c r="N1164" s="318"/>
      <c r="O1164" s="318"/>
      <c r="P1164" s="318"/>
      <c r="Q1164" s="318"/>
      <c r="R1164" s="318">
        <v>15.8663</v>
      </c>
      <c r="S1164" s="317"/>
      <c r="T1164" s="318"/>
      <c r="U1164" s="318"/>
      <c r="V1164" s="318"/>
    </row>
    <row r="1165" s="304" customFormat="1" ht="22.8" customHeight="1" spans="1:22">
      <c r="A1165" s="309"/>
      <c r="B1165" s="309"/>
      <c r="C1165" s="309"/>
      <c r="D1165" s="312" t="s">
        <v>1032</v>
      </c>
      <c r="E1165" s="312" t="s">
        <v>1033</v>
      </c>
      <c r="F1165" s="310">
        <v>1387.887949</v>
      </c>
      <c r="G1165" s="310">
        <v>1008.2737</v>
      </c>
      <c r="H1165" s="310">
        <v>566.0268</v>
      </c>
      <c r="I1165" s="310">
        <v>22.47</v>
      </c>
      <c r="J1165" s="310">
        <v>173.1273</v>
      </c>
      <c r="K1165" s="310">
        <v>246.6496</v>
      </c>
      <c r="L1165" s="310">
        <v>258.621449</v>
      </c>
      <c r="M1165" s="310">
        <v>159.5318</v>
      </c>
      <c r="N1165" s="310"/>
      <c r="O1165" s="310">
        <v>86.7454</v>
      </c>
      <c r="P1165" s="310"/>
      <c r="Q1165" s="310">
        <v>12.344249</v>
      </c>
      <c r="R1165" s="310">
        <v>120.9928</v>
      </c>
      <c r="S1165" s="310"/>
      <c r="T1165" s="310"/>
      <c r="U1165" s="310"/>
      <c r="V1165" s="310"/>
    </row>
    <row r="1166" s="304" customFormat="1" ht="22.8" customHeight="1" spans="1:22">
      <c r="A1166" s="321" t="s">
        <v>568</v>
      </c>
      <c r="B1166" s="321"/>
      <c r="C1166" s="321"/>
      <c r="D1166" s="311" t="s">
        <v>568</v>
      </c>
      <c r="E1166" s="311" t="s">
        <v>264</v>
      </c>
      <c r="F1166" s="313">
        <v>171.876049</v>
      </c>
      <c r="G1166" s="313"/>
      <c r="H1166" s="313"/>
      <c r="I1166" s="313"/>
      <c r="J1166" s="313"/>
      <c r="K1166" s="313"/>
      <c r="L1166" s="313">
        <v>171.876049</v>
      </c>
      <c r="M1166" s="313">
        <v>159.5318</v>
      </c>
      <c r="N1166" s="313"/>
      <c r="O1166" s="313"/>
      <c r="P1166" s="313"/>
      <c r="Q1166" s="313">
        <v>12.344249</v>
      </c>
      <c r="R1166" s="313"/>
      <c r="S1166" s="313"/>
      <c r="T1166" s="313"/>
      <c r="U1166" s="313"/>
      <c r="V1166" s="313"/>
    </row>
    <row r="1167" s="304" customFormat="1" ht="22.8" customHeight="1" spans="1:22">
      <c r="A1167" s="321" t="s">
        <v>568</v>
      </c>
      <c r="B1167" s="321" t="s">
        <v>569</v>
      </c>
      <c r="C1167" s="321"/>
      <c r="D1167" s="311" t="s">
        <v>570</v>
      </c>
      <c r="E1167" s="311" t="s">
        <v>277</v>
      </c>
      <c r="F1167" s="313">
        <v>159.5318</v>
      </c>
      <c r="G1167" s="313"/>
      <c r="H1167" s="313"/>
      <c r="I1167" s="313"/>
      <c r="J1167" s="313"/>
      <c r="K1167" s="313"/>
      <c r="L1167" s="313">
        <v>159.5318</v>
      </c>
      <c r="M1167" s="313">
        <v>159.5318</v>
      </c>
      <c r="N1167" s="313"/>
      <c r="O1167" s="313"/>
      <c r="P1167" s="313"/>
      <c r="Q1167" s="313"/>
      <c r="R1167" s="313"/>
      <c r="S1167" s="313"/>
      <c r="T1167" s="313"/>
      <c r="U1167" s="313"/>
      <c r="V1167" s="313"/>
    </row>
    <row r="1168" s="304" customFormat="1" ht="22.8" customHeight="1" spans="1:22">
      <c r="A1168" s="314" t="s">
        <v>568</v>
      </c>
      <c r="B1168" s="314" t="s">
        <v>569</v>
      </c>
      <c r="C1168" s="314" t="s">
        <v>569</v>
      </c>
      <c r="D1168" s="315" t="s">
        <v>571</v>
      </c>
      <c r="E1168" s="325" t="s">
        <v>572</v>
      </c>
      <c r="F1168" s="317">
        <v>159.5318</v>
      </c>
      <c r="G1168" s="318"/>
      <c r="H1168" s="318"/>
      <c r="I1168" s="318"/>
      <c r="J1168" s="318"/>
      <c r="K1168" s="318"/>
      <c r="L1168" s="317">
        <v>159.5318</v>
      </c>
      <c r="M1168" s="318">
        <v>159.5318</v>
      </c>
      <c r="N1168" s="318"/>
      <c r="O1168" s="318"/>
      <c r="P1168" s="318"/>
      <c r="Q1168" s="318"/>
      <c r="R1168" s="318"/>
      <c r="S1168" s="317"/>
      <c r="T1168" s="318"/>
      <c r="U1168" s="318"/>
      <c r="V1168" s="318"/>
    </row>
    <row r="1169" s="304" customFormat="1" ht="22.8" customHeight="1" spans="1:22">
      <c r="A1169" s="321" t="s">
        <v>568</v>
      </c>
      <c r="B1169" s="321" t="s">
        <v>573</v>
      </c>
      <c r="C1169" s="321"/>
      <c r="D1169" s="311" t="s">
        <v>574</v>
      </c>
      <c r="E1169" s="311" t="s">
        <v>317</v>
      </c>
      <c r="F1169" s="313">
        <v>12.344249</v>
      </c>
      <c r="G1169" s="313"/>
      <c r="H1169" s="313"/>
      <c r="I1169" s="313"/>
      <c r="J1169" s="313"/>
      <c r="K1169" s="313"/>
      <c r="L1169" s="313">
        <v>12.344249</v>
      </c>
      <c r="M1169" s="313"/>
      <c r="N1169" s="313"/>
      <c r="O1169" s="313"/>
      <c r="P1169" s="313"/>
      <c r="Q1169" s="313">
        <v>12.344249</v>
      </c>
      <c r="R1169" s="313"/>
      <c r="S1169" s="313"/>
      <c r="T1169" s="313"/>
      <c r="U1169" s="313"/>
      <c r="V1169" s="313"/>
    </row>
    <row r="1170" s="304" customFormat="1" ht="22.8" customHeight="1" spans="1:22">
      <c r="A1170" s="314" t="s">
        <v>568</v>
      </c>
      <c r="B1170" s="314" t="s">
        <v>573</v>
      </c>
      <c r="C1170" s="314" t="s">
        <v>573</v>
      </c>
      <c r="D1170" s="315" t="s">
        <v>575</v>
      </c>
      <c r="E1170" s="325" t="s">
        <v>576</v>
      </c>
      <c r="F1170" s="317">
        <v>12.344249</v>
      </c>
      <c r="G1170" s="318"/>
      <c r="H1170" s="318"/>
      <c r="I1170" s="318"/>
      <c r="J1170" s="318"/>
      <c r="K1170" s="318"/>
      <c r="L1170" s="317">
        <v>12.344249</v>
      </c>
      <c r="M1170" s="318"/>
      <c r="N1170" s="318"/>
      <c r="O1170" s="318"/>
      <c r="P1170" s="318"/>
      <c r="Q1170" s="318">
        <v>12.344249</v>
      </c>
      <c r="R1170" s="318"/>
      <c r="S1170" s="317"/>
      <c r="T1170" s="318"/>
      <c r="U1170" s="318"/>
      <c r="V1170" s="318"/>
    </row>
    <row r="1171" s="304" customFormat="1" ht="22.8" customHeight="1" spans="1:22">
      <c r="A1171" s="321" t="s">
        <v>577</v>
      </c>
      <c r="B1171" s="321"/>
      <c r="C1171" s="321"/>
      <c r="D1171" s="311" t="s">
        <v>577</v>
      </c>
      <c r="E1171" s="311" t="s">
        <v>318</v>
      </c>
      <c r="F1171" s="313">
        <v>86.7454</v>
      </c>
      <c r="G1171" s="313"/>
      <c r="H1171" s="313"/>
      <c r="I1171" s="313"/>
      <c r="J1171" s="313"/>
      <c r="K1171" s="313"/>
      <c r="L1171" s="313">
        <v>86.7454</v>
      </c>
      <c r="M1171" s="313"/>
      <c r="N1171" s="313"/>
      <c r="O1171" s="313">
        <v>86.7454</v>
      </c>
      <c r="P1171" s="313"/>
      <c r="Q1171" s="313"/>
      <c r="R1171" s="313"/>
      <c r="S1171" s="313"/>
      <c r="T1171" s="313"/>
      <c r="U1171" s="313"/>
      <c r="V1171" s="313"/>
    </row>
    <row r="1172" s="304" customFormat="1" ht="22.8" customHeight="1" spans="1:22">
      <c r="A1172" s="321" t="s">
        <v>577</v>
      </c>
      <c r="B1172" s="321" t="s">
        <v>578</v>
      </c>
      <c r="C1172" s="321"/>
      <c r="D1172" s="311" t="s">
        <v>579</v>
      </c>
      <c r="E1172" s="311" t="s">
        <v>344</v>
      </c>
      <c r="F1172" s="313">
        <v>86.7454</v>
      </c>
      <c r="G1172" s="313"/>
      <c r="H1172" s="313"/>
      <c r="I1172" s="313"/>
      <c r="J1172" s="313"/>
      <c r="K1172" s="313"/>
      <c r="L1172" s="313">
        <v>86.7454</v>
      </c>
      <c r="M1172" s="313"/>
      <c r="N1172" s="313"/>
      <c r="O1172" s="313">
        <v>86.7454</v>
      </c>
      <c r="P1172" s="313"/>
      <c r="Q1172" s="313"/>
      <c r="R1172" s="313"/>
      <c r="S1172" s="313"/>
      <c r="T1172" s="313"/>
      <c r="U1172" s="313"/>
      <c r="V1172" s="313"/>
    </row>
    <row r="1173" s="304" customFormat="1" ht="22.8" customHeight="1" spans="1:22">
      <c r="A1173" s="314" t="s">
        <v>577</v>
      </c>
      <c r="B1173" s="314" t="s">
        <v>578</v>
      </c>
      <c r="C1173" s="314" t="s">
        <v>583</v>
      </c>
      <c r="D1173" s="315" t="s">
        <v>677</v>
      </c>
      <c r="E1173" s="325" t="s">
        <v>678</v>
      </c>
      <c r="F1173" s="317">
        <v>86.7454</v>
      </c>
      <c r="G1173" s="318"/>
      <c r="H1173" s="318"/>
      <c r="I1173" s="318"/>
      <c r="J1173" s="318"/>
      <c r="K1173" s="318"/>
      <c r="L1173" s="317">
        <v>86.7454</v>
      </c>
      <c r="M1173" s="318"/>
      <c r="N1173" s="318"/>
      <c r="O1173" s="318">
        <v>86.7454</v>
      </c>
      <c r="P1173" s="318"/>
      <c r="Q1173" s="318"/>
      <c r="R1173" s="318"/>
      <c r="S1173" s="317"/>
      <c r="T1173" s="318"/>
      <c r="U1173" s="318"/>
      <c r="V1173" s="318"/>
    </row>
    <row r="1174" s="304" customFormat="1" ht="22.8" customHeight="1" spans="1:22">
      <c r="A1174" s="321" t="s">
        <v>1029</v>
      </c>
      <c r="B1174" s="321"/>
      <c r="C1174" s="321"/>
      <c r="D1174" s="311" t="s">
        <v>1029</v>
      </c>
      <c r="E1174" s="311" t="s">
        <v>376</v>
      </c>
      <c r="F1174" s="313">
        <v>1008.2737</v>
      </c>
      <c r="G1174" s="313">
        <v>1008.2737</v>
      </c>
      <c r="H1174" s="313">
        <v>566.0268</v>
      </c>
      <c r="I1174" s="313">
        <v>22.47</v>
      </c>
      <c r="J1174" s="313">
        <v>173.1273</v>
      </c>
      <c r="K1174" s="313">
        <v>246.6496</v>
      </c>
      <c r="L1174" s="313"/>
      <c r="M1174" s="313"/>
      <c r="N1174" s="313"/>
      <c r="O1174" s="313"/>
      <c r="P1174" s="313"/>
      <c r="Q1174" s="313"/>
      <c r="R1174" s="313"/>
      <c r="S1174" s="313"/>
      <c r="T1174" s="313"/>
      <c r="U1174" s="313"/>
      <c r="V1174" s="313"/>
    </row>
    <row r="1175" s="304" customFormat="1" ht="22.8" customHeight="1" spans="1:22">
      <c r="A1175" s="321" t="s">
        <v>1029</v>
      </c>
      <c r="B1175" s="321" t="s">
        <v>565</v>
      </c>
      <c r="C1175" s="321"/>
      <c r="D1175" s="311" t="s">
        <v>1030</v>
      </c>
      <c r="E1175" s="311" t="s">
        <v>377</v>
      </c>
      <c r="F1175" s="313">
        <v>1008.2737</v>
      </c>
      <c r="G1175" s="313">
        <v>1008.2737</v>
      </c>
      <c r="H1175" s="313">
        <v>566.0268</v>
      </c>
      <c r="I1175" s="313">
        <v>22.47</v>
      </c>
      <c r="J1175" s="313">
        <v>173.1273</v>
      </c>
      <c r="K1175" s="313">
        <v>246.6496</v>
      </c>
      <c r="L1175" s="313"/>
      <c r="M1175" s="313"/>
      <c r="N1175" s="313"/>
      <c r="O1175" s="313"/>
      <c r="P1175" s="313"/>
      <c r="Q1175" s="313"/>
      <c r="R1175" s="313"/>
      <c r="S1175" s="313"/>
      <c r="T1175" s="313"/>
      <c r="U1175" s="313"/>
      <c r="V1175" s="313"/>
    </row>
    <row r="1176" s="304" customFormat="1" ht="22.8" customHeight="1" spans="1:22">
      <c r="A1176" s="314" t="s">
        <v>1029</v>
      </c>
      <c r="B1176" s="314" t="s">
        <v>565</v>
      </c>
      <c r="C1176" s="314" t="s">
        <v>794</v>
      </c>
      <c r="D1176" s="315" t="s">
        <v>1034</v>
      </c>
      <c r="E1176" s="325" t="s">
        <v>1035</v>
      </c>
      <c r="F1176" s="317">
        <v>1008.2737</v>
      </c>
      <c r="G1176" s="318">
        <v>1008.2737</v>
      </c>
      <c r="H1176" s="318">
        <v>566.0268</v>
      </c>
      <c r="I1176" s="318">
        <v>22.47</v>
      </c>
      <c r="J1176" s="318">
        <v>173.1273</v>
      </c>
      <c r="K1176" s="318">
        <v>246.6496</v>
      </c>
      <c r="L1176" s="317"/>
      <c r="M1176" s="318"/>
      <c r="N1176" s="318"/>
      <c r="O1176" s="318"/>
      <c r="P1176" s="318"/>
      <c r="Q1176" s="318"/>
      <c r="R1176" s="318"/>
      <c r="S1176" s="317"/>
      <c r="T1176" s="318"/>
      <c r="U1176" s="318"/>
      <c r="V1176" s="318"/>
    </row>
    <row r="1177" s="304" customFormat="1" ht="22.8" customHeight="1" spans="1:22">
      <c r="A1177" s="321" t="s">
        <v>582</v>
      </c>
      <c r="B1177" s="321"/>
      <c r="C1177" s="321"/>
      <c r="D1177" s="311" t="s">
        <v>582</v>
      </c>
      <c r="E1177" s="311" t="s">
        <v>454</v>
      </c>
      <c r="F1177" s="313">
        <v>120.9928</v>
      </c>
      <c r="G1177" s="313"/>
      <c r="H1177" s="313"/>
      <c r="I1177" s="313"/>
      <c r="J1177" s="313"/>
      <c r="K1177" s="313"/>
      <c r="L1177" s="313"/>
      <c r="M1177" s="313"/>
      <c r="N1177" s="313"/>
      <c r="O1177" s="313"/>
      <c r="P1177" s="313"/>
      <c r="Q1177" s="313"/>
      <c r="R1177" s="313">
        <v>120.9928</v>
      </c>
      <c r="S1177" s="313"/>
      <c r="T1177" s="313"/>
      <c r="U1177" s="313"/>
      <c r="V1177" s="313"/>
    </row>
    <row r="1178" s="304" customFormat="1" ht="22.8" customHeight="1" spans="1:22">
      <c r="A1178" s="321" t="s">
        <v>582</v>
      </c>
      <c r="B1178" s="321" t="s">
        <v>583</v>
      </c>
      <c r="C1178" s="321"/>
      <c r="D1178" s="311" t="s">
        <v>584</v>
      </c>
      <c r="E1178" s="311" t="s">
        <v>460</v>
      </c>
      <c r="F1178" s="313">
        <v>120.9928</v>
      </c>
      <c r="G1178" s="313"/>
      <c r="H1178" s="313"/>
      <c r="I1178" s="313"/>
      <c r="J1178" s="313"/>
      <c r="K1178" s="313"/>
      <c r="L1178" s="313"/>
      <c r="M1178" s="313"/>
      <c r="N1178" s="313"/>
      <c r="O1178" s="313"/>
      <c r="P1178" s="313"/>
      <c r="Q1178" s="313"/>
      <c r="R1178" s="313">
        <v>120.9928</v>
      </c>
      <c r="S1178" s="313"/>
      <c r="T1178" s="313"/>
      <c r="U1178" s="313"/>
      <c r="V1178" s="313"/>
    </row>
    <row r="1179" s="304" customFormat="1" ht="22.8" customHeight="1" spans="1:22">
      <c r="A1179" s="314" t="s">
        <v>582</v>
      </c>
      <c r="B1179" s="314" t="s">
        <v>583</v>
      </c>
      <c r="C1179" s="314" t="s">
        <v>565</v>
      </c>
      <c r="D1179" s="315" t="s">
        <v>585</v>
      </c>
      <c r="E1179" s="325" t="s">
        <v>586</v>
      </c>
      <c r="F1179" s="317">
        <v>120.9928</v>
      </c>
      <c r="G1179" s="318"/>
      <c r="H1179" s="318"/>
      <c r="I1179" s="318"/>
      <c r="J1179" s="318"/>
      <c r="K1179" s="318"/>
      <c r="L1179" s="317"/>
      <c r="M1179" s="318"/>
      <c r="N1179" s="318"/>
      <c r="O1179" s="318"/>
      <c r="P1179" s="318"/>
      <c r="Q1179" s="318"/>
      <c r="R1179" s="318">
        <v>120.9928</v>
      </c>
      <c r="S1179" s="317"/>
      <c r="T1179" s="318"/>
      <c r="U1179" s="318"/>
      <c r="V1179" s="318"/>
    </row>
    <row r="1180" s="304" customFormat="1" ht="22.8" customHeight="1" spans="1:22">
      <c r="A1180" s="309"/>
      <c r="B1180" s="309"/>
      <c r="C1180" s="309"/>
      <c r="D1180" s="312" t="s">
        <v>1036</v>
      </c>
      <c r="E1180" s="312" t="s">
        <v>1037</v>
      </c>
      <c r="F1180" s="310">
        <v>190.997617</v>
      </c>
      <c r="G1180" s="310">
        <v>138.7244</v>
      </c>
      <c r="H1180" s="310">
        <v>78.228</v>
      </c>
      <c r="I1180" s="310"/>
      <c r="J1180" s="310">
        <v>23.1672</v>
      </c>
      <c r="K1180" s="310">
        <v>37.3292</v>
      </c>
      <c r="L1180" s="310">
        <v>35.626317</v>
      </c>
      <c r="M1180" s="310">
        <v>21.9239</v>
      </c>
      <c r="N1180" s="310"/>
      <c r="O1180" s="310">
        <v>11.9211</v>
      </c>
      <c r="P1180" s="310"/>
      <c r="Q1180" s="310">
        <v>1.781317</v>
      </c>
      <c r="R1180" s="310">
        <v>16.6469</v>
      </c>
      <c r="S1180" s="310"/>
      <c r="T1180" s="310"/>
      <c r="U1180" s="310"/>
      <c r="V1180" s="310"/>
    </row>
    <row r="1181" s="304" customFormat="1" ht="22.8" customHeight="1" spans="1:22">
      <c r="A1181" s="321" t="s">
        <v>568</v>
      </c>
      <c r="B1181" s="321"/>
      <c r="C1181" s="321"/>
      <c r="D1181" s="311" t="s">
        <v>568</v>
      </c>
      <c r="E1181" s="311" t="s">
        <v>264</v>
      </c>
      <c r="F1181" s="313">
        <v>23.705217</v>
      </c>
      <c r="G1181" s="313"/>
      <c r="H1181" s="313"/>
      <c r="I1181" s="313"/>
      <c r="J1181" s="313"/>
      <c r="K1181" s="313"/>
      <c r="L1181" s="313">
        <v>23.705217</v>
      </c>
      <c r="M1181" s="313">
        <v>21.9239</v>
      </c>
      <c r="N1181" s="313"/>
      <c r="O1181" s="313"/>
      <c r="P1181" s="313"/>
      <c r="Q1181" s="313">
        <v>1.781317</v>
      </c>
      <c r="R1181" s="313"/>
      <c r="S1181" s="313"/>
      <c r="T1181" s="313"/>
      <c r="U1181" s="313"/>
      <c r="V1181" s="313"/>
    </row>
    <row r="1182" s="304" customFormat="1" ht="22.8" customHeight="1" spans="1:22">
      <c r="A1182" s="321" t="s">
        <v>568</v>
      </c>
      <c r="B1182" s="321" t="s">
        <v>569</v>
      </c>
      <c r="C1182" s="321"/>
      <c r="D1182" s="311" t="s">
        <v>570</v>
      </c>
      <c r="E1182" s="311" t="s">
        <v>277</v>
      </c>
      <c r="F1182" s="313">
        <v>21.9239</v>
      </c>
      <c r="G1182" s="313"/>
      <c r="H1182" s="313"/>
      <c r="I1182" s="313"/>
      <c r="J1182" s="313"/>
      <c r="K1182" s="313"/>
      <c r="L1182" s="313">
        <v>21.9239</v>
      </c>
      <c r="M1182" s="313">
        <v>21.9239</v>
      </c>
      <c r="N1182" s="313"/>
      <c r="O1182" s="313"/>
      <c r="P1182" s="313"/>
      <c r="Q1182" s="313"/>
      <c r="R1182" s="313"/>
      <c r="S1182" s="313"/>
      <c r="T1182" s="313"/>
      <c r="U1182" s="313"/>
      <c r="V1182" s="313"/>
    </row>
    <row r="1183" s="304" customFormat="1" ht="22.8" customHeight="1" spans="1:22">
      <c r="A1183" s="314" t="s">
        <v>568</v>
      </c>
      <c r="B1183" s="314" t="s">
        <v>569</v>
      </c>
      <c r="C1183" s="314" t="s">
        <v>569</v>
      </c>
      <c r="D1183" s="315" t="s">
        <v>571</v>
      </c>
      <c r="E1183" s="325" t="s">
        <v>572</v>
      </c>
      <c r="F1183" s="317">
        <v>21.9239</v>
      </c>
      <c r="G1183" s="318"/>
      <c r="H1183" s="318"/>
      <c r="I1183" s="318"/>
      <c r="J1183" s="318"/>
      <c r="K1183" s="318"/>
      <c r="L1183" s="317">
        <v>21.9239</v>
      </c>
      <c r="M1183" s="318">
        <v>21.9239</v>
      </c>
      <c r="N1183" s="318"/>
      <c r="O1183" s="318"/>
      <c r="P1183" s="318"/>
      <c r="Q1183" s="318"/>
      <c r="R1183" s="318"/>
      <c r="S1183" s="317"/>
      <c r="T1183" s="318"/>
      <c r="U1183" s="318"/>
      <c r="V1183" s="318"/>
    </row>
    <row r="1184" s="304" customFormat="1" ht="22.8" customHeight="1" spans="1:22">
      <c r="A1184" s="321" t="s">
        <v>568</v>
      </c>
      <c r="B1184" s="321" t="s">
        <v>573</v>
      </c>
      <c r="C1184" s="321"/>
      <c r="D1184" s="311" t="s">
        <v>574</v>
      </c>
      <c r="E1184" s="311" t="s">
        <v>317</v>
      </c>
      <c r="F1184" s="313">
        <v>1.781317</v>
      </c>
      <c r="G1184" s="313"/>
      <c r="H1184" s="313"/>
      <c r="I1184" s="313"/>
      <c r="J1184" s="313"/>
      <c r="K1184" s="313"/>
      <c r="L1184" s="313">
        <v>1.781317</v>
      </c>
      <c r="M1184" s="313"/>
      <c r="N1184" s="313"/>
      <c r="O1184" s="313"/>
      <c r="P1184" s="313"/>
      <c r="Q1184" s="313">
        <v>1.781317</v>
      </c>
      <c r="R1184" s="313"/>
      <c r="S1184" s="313"/>
      <c r="T1184" s="313"/>
      <c r="U1184" s="313"/>
      <c r="V1184" s="313"/>
    </row>
    <row r="1185" s="304" customFormat="1" ht="22.8" customHeight="1" spans="1:22">
      <c r="A1185" s="314" t="s">
        <v>568</v>
      </c>
      <c r="B1185" s="314" t="s">
        <v>573</v>
      </c>
      <c r="C1185" s="314" t="s">
        <v>573</v>
      </c>
      <c r="D1185" s="315" t="s">
        <v>575</v>
      </c>
      <c r="E1185" s="325" t="s">
        <v>576</v>
      </c>
      <c r="F1185" s="317">
        <v>1.781317</v>
      </c>
      <c r="G1185" s="318"/>
      <c r="H1185" s="318"/>
      <c r="I1185" s="318"/>
      <c r="J1185" s="318"/>
      <c r="K1185" s="318"/>
      <c r="L1185" s="317">
        <v>1.781317</v>
      </c>
      <c r="M1185" s="318"/>
      <c r="N1185" s="318"/>
      <c r="O1185" s="318"/>
      <c r="P1185" s="318"/>
      <c r="Q1185" s="318">
        <v>1.781317</v>
      </c>
      <c r="R1185" s="318"/>
      <c r="S1185" s="317"/>
      <c r="T1185" s="318"/>
      <c r="U1185" s="318"/>
      <c r="V1185" s="318"/>
    </row>
    <row r="1186" s="304" customFormat="1" ht="22.8" customHeight="1" spans="1:22">
      <c r="A1186" s="321" t="s">
        <v>577</v>
      </c>
      <c r="B1186" s="321"/>
      <c r="C1186" s="321"/>
      <c r="D1186" s="311" t="s">
        <v>577</v>
      </c>
      <c r="E1186" s="311" t="s">
        <v>318</v>
      </c>
      <c r="F1186" s="313">
        <v>11.9211</v>
      </c>
      <c r="G1186" s="313"/>
      <c r="H1186" s="313"/>
      <c r="I1186" s="313"/>
      <c r="J1186" s="313"/>
      <c r="K1186" s="313"/>
      <c r="L1186" s="313">
        <v>11.9211</v>
      </c>
      <c r="M1186" s="313"/>
      <c r="N1186" s="313"/>
      <c r="O1186" s="313">
        <v>11.9211</v>
      </c>
      <c r="P1186" s="313"/>
      <c r="Q1186" s="313"/>
      <c r="R1186" s="313"/>
      <c r="S1186" s="313"/>
      <c r="T1186" s="313"/>
      <c r="U1186" s="313"/>
      <c r="V1186" s="313"/>
    </row>
    <row r="1187" s="304" customFormat="1" ht="22.8" customHeight="1" spans="1:22">
      <c r="A1187" s="321" t="s">
        <v>577</v>
      </c>
      <c r="B1187" s="321" t="s">
        <v>578</v>
      </c>
      <c r="C1187" s="321"/>
      <c r="D1187" s="311" t="s">
        <v>579</v>
      </c>
      <c r="E1187" s="311" t="s">
        <v>344</v>
      </c>
      <c r="F1187" s="313">
        <v>11.9211</v>
      </c>
      <c r="G1187" s="313"/>
      <c r="H1187" s="313"/>
      <c r="I1187" s="313"/>
      <c r="J1187" s="313"/>
      <c r="K1187" s="313"/>
      <c r="L1187" s="313">
        <v>11.9211</v>
      </c>
      <c r="M1187" s="313"/>
      <c r="N1187" s="313"/>
      <c r="O1187" s="313">
        <v>11.9211</v>
      </c>
      <c r="P1187" s="313"/>
      <c r="Q1187" s="313"/>
      <c r="R1187" s="313"/>
      <c r="S1187" s="313"/>
      <c r="T1187" s="313"/>
      <c r="U1187" s="313"/>
      <c r="V1187" s="313"/>
    </row>
    <row r="1188" s="304" customFormat="1" ht="22.8" customHeight="1" spans="1:22">
      <c r="A1188" s="314" t="s">
        <v>577</v>
      </c>
      <c r="B1188" s="314" t="s">
        <v>578</v>
      </c>
      <c r="C1188" s="314" t="s">
        <v>583</v>
      </c>
      <c r="D1188" s="315" t="s">
        <v>677</v>
      </c>
      <c r="E1188" s="325" t="s">
        <v>678</v>
      </c>
      <c r="F1188" s="317">
        <v>11.9211</v>
      </c>
      <c r="G1188" s="318"/>
      <c r="H1188" s="318"/>
      <c r="I1188" s="318"/>
      <c r="J1188" s="318"/>
      <c r="K1188" s="318"/>
      <c r="L1188" s="317">
        <v>11.9211</v>
      </c>
      <c r="M1188" s="318"/>
      <c r="N1188" s="318"/>
      <c r="O1188" s="318">
        <v>11.9211</v>
      </c>
      <c r="P1188" s="318"/>
      <c r="Q1188" s="318"/>
      <c r="R1188" s="318"/>
      <c r="S1188" s="317"/>
      <c r="T1188" s="318"/>
      <c r="U1188" s="318"/>
      <c r="V1188" s="318"/>
    </row>
    <row r="1189" s="304" customFormat="1" ht="22.8" customHeight="1" spans="1:22">
      <c r="A1189" s="321" t="s">
        <v>1029</v>
      </c>
      <c r="B1189" s="321"/>
      <c r="C1189" s="321"/>
      <c r="D1189" s="311" t="s">
        <v>1029</v>
      </c>
      <c r="E1189" s="311" t="s">
        <v>376</v>
      </c>
      <c r="F1189" s="313">
        <v>138.7244</v>
      </c>
      <c r="G1189" s="313">
        <v>138.7244</v>
      </c>
      <c r="H1189" s="313">
        <v>78.228</v>
      </c>
      <c r="I1189" s="313"/>
      <c r="J1189" s="313">
        <v>23.1672</v>
      </c>
      <c r="K1189" s="313">
        <v>37.3292</v>
      </c>
      <c r="L1189" s="313"/>
      <c r="M1189" s="313"/>
      <c r="N1189" s="313"/>
      <c r="O1189" s="313"/>
      <c r="P1189" s="313"/>
      <c r="Q1189" s="313"/>
      <c r="R1189" s="313"/>
      <c r="S1189" s="313"/>
      <c r="T1189" s="313"/>
      <c r="U1189" s="313"/>
      <c r="V1189" s="313"/>
    </row>
    <row r="1190" s="304" customFormat="1" ht="22.8" customHeight="1" spans="1:22">
      <c r="A1190" s="321" t="s">
        <v>1029</v>
      </c>
      <c r="B1190" s="321" t="s">
        <v>565</v>
      </c>
      <c r="C1190" s="321"/>
      <c r="D1190" s="311" t="s">
        <v>1030</v>
      </c>
      <c r="E1190" s="311" t="s">
        <v>377</v>
      </c>
      <c r="F1190" s="313">
        <v>138.7244</v>
      </c>
      <c r="G1190" s="313">
        <v>138.7244</v>
      </c>
      <c r="H1190" s="313">
        <v>78.228</v>
      </c>
      <c r="I1190" s="313"/>
      <c r="J1190" s="313">
        <v>23.1672</v>
      </c>
      <c r="K1190" s="313">
        <v>37.3292</v>
      </c>
      <c r="L1190" s="313"/>
      <c r="M1190" s="313"/>
      <c r="N1190" s="313"/>
      <c r="O1190" s="313"/>
      <c r="P1190" s="313"/>
      <c r="Q1190" s="313"/>
      <c r="R1190" s="313"/>
      <c r="S1190" s="313"/>
      <c r="T1190" s="313"/>
      <c r="U1190" s="313"/>
      <c r="V1190" s="313"/>
    </row>
    <row r="1191" s="304" customFormat="1" ht="22.8" customHeight="1" spans="1:22">
      <c r="A1191" s="314" t="s">
        <v>1029</v>
      </c>
      <c r="B1191" s="314" t="s">
        <v>565</v>
      </c>
      <c r="C1191" s="314" t="s">
        <v>565</v>
      </c>
      <c r="D1191" s="315" t="s">
        <v>1031</v>
      </c>
      <c r="E1191" s="325" t="s">
        <v>567</v>
      </c>
      <c r="F1191" s="317">
        <v>138.7244</v>
      </c>
      <c r="G1191" s="318">
        <v>138.7244</v>
      </c>
      <c r="H1191" s="318">
        <v>78.228</v>
      </c>
      <c r="I1191" s="318"/>
      <c r="J1191" s="318">
        <v>23.1672</v>
      </c>
      <c r="K1191" s="318">
        <v>37.3292</v>
      </c>
      <c r="L1191" s="317"/>
      <c r="M1191" s="318"/>
      <c r="N1191" s="318"/>
      <c r="O1191" s="318"/>
      <c r="P1191" s="318"/>
      <c r="Q1191" s="318"/>
      <c r="R1191" s="318"/>
      <c r="S1191" s="317"/>
      <c r="T1191" s="318"/>
      <c r="U1191" s="318"/>
      <c r="V1191" s="318"/>
    </row>
    <row r="1192" s="304" customFormat="1" ht="22.8" customHeight="1" spans="1:22">
      <c r="A1192" s="321" t="s">
        <v>582</v>
      </c>
      <c r="B1192" s="321"/>
      <c r="C1192" s="321"/>
      <c r="D1192" s="311" t="s">
        <v>582</v>
      </c>
      <c r="E1192" s="311" t="s">
        <v>454</v>
      </c>
      <c r="F1192" s="313">
        <v>16.6469</v>
      </c>
      <c r="G1192" s="313"/>
      <c r="H1192" s="313"/>
      <c r="I1192" s="313"/>
      <c r="J1192" s="313"/>
      <c r="K1192" s="313"/>
      <c r="L1192" s="313"/>
      <c r="M1192" s="313"/>
      <c r="N1192" s="313"/>
      <c r="O1192" s="313"/>
      <c r="P1192" s="313"/>
      <c r="Q1192" s="313"/>
      <c r="R1192" s="313">
        <v>16.6469</v>
      </c>
      <c r="S1192" s="313"/>
      <c r="T1192" s="313"/>
      <c r="U1192" s="313"/>
      <c r="V1192" s="313"/>
    </row>
    <row r="1193" s="304" customFormat="1" ht="22.8" customHeight="1" spans="1:22">
      <c r="A1193" s="321" t="s">
        <v>582</v>
      </c>
      <c r="B1193" s="321" t="s">
        <v>583</v>
      </c>
      <c r="C1193" s="321"/>
      <c r="D1193" s="311" t="s">
        <v>584</v>
      </c>
      <c r="E1193" s="311" t="s">
        <v>460</v>
      </c>
      <c r="F1193" s="313">
        <v>16.6469</v>
      </c>
      <c r="G1193" s="313"/>
      <c r="H1193" s="313"/>
      <c r="I1193" s="313"/>
      <c r="J1193" s="313"/>
      <c r="K1193" s="313"/>
      <c r="L1193" s="313"/>
      <c r="M1193" s="313"/>
      <c r="N1193" s="313"/>
      <c r="O1193" s="313"/>
      <c r="P1193" s="313"/>
      <c r="Q1193" s="313"/>
      <c r="R1193" s="313">
        <v>16.6469</v>
      </c>
      <c r="S1193" s="313"/>
      <c r="T1193" s="313"/>
      <c r="U1193" s="313"/>
      <c r="V1193" s="313"/>
    </row>
    <row r="1194" s="304" customFormat="1" ht="22.8" customHeight="1" spans="1:22">
      <c r="A1194" s="314" t="s">
        <v>582</v>
      </c>
      <c r="B1194" s="314" t="s">
        <v>583</v>
      </c>
      <c r="C1194" s="314" t="s">
        <v>565</v>
      </c>
      <c r="D1194" s="315" t="s">
        <v>585</v>
      </c>
      <c r="E1194" s="325" t="s">
        <v>586</v>
      </c>
      <c r="F1194" s="317">
        <v>16.6469</v>
      </c>
      <c r="G1194" s="318"/>
      <c r="H1194" s="318"/>
      <c r="I1194" s="318"/>
      <c r="J1194" s="318"/>
      <c r="K1194" s="318"/>
      <c r="L1194" s="317"/>
      <c r="M1194" s="318"/>
      <c r="N1194" s="318"/>
      <c r="O1194" s="318"/>
      <c r="P1194" s="318"/>
      <c r="Q1194" s="318"/>
      <c r="R1194" s="318">
        <v>16.6469</v>
      </c>
      <c r="S1194" s="317"/>
      <c r="T1194" s="318"/>
      <c r="U1194" s="318"/>
      <c r="V1194" s="318"/>
    </row>
    <row r="1195" s="304" customFormat="1" ht="22.8" customHeight="1" spans="1:22">
      <c r="A1195" s="309"/>
      <c r="B1195" s="309"/>
      <c r="C1195" s="309"/>
      <c r="D1195" s="312" t="s">
        <v>1038</v>
      </c>
      <c r="E1195" s="312" t="s">
        <v>1039</v>
      </c>
      <c r="F1195" s="310">
        <v>119.33133</v>
      </c>
      <c r="G1195" s="310">
        <v>86.6792</v>
      </c>
      <c r="H1195" s="310">
        <v>48.1224</v>
      </c>
      <c r="I1195" s="310"/>
      <c r="J1195" s="310">
        <v>14.6604</v>
      </c>
      <c r="K1195" s="310">
        <v>23.8964</v>
      </c>
      <c r="L1195" s="310">
        <v>22.25063</v>
      </c>
      <c r="M1195" s="310">
        <v>13.6927</v>
      </c>
      <c r="N1195" s="310"/>
      <c r="O1195" s="310">
        <v>7.4454</v>
      </c>
      <c r="P1195" s="310"/>
      <c r="Q1195" s="310">
        <v>1.11253</v>
      </c>
      <c r="R1195" s="310">
        <v>10.4015</v>
      </c>
      <c r="S1195" s="310"/>
      <c r="T1195" s="310"/>
      <c r="U1195" s="310"/>
      <c r="V1195" s="310"/>
    </row>
    <row r="1196" s="304" customFormat="1" ht="22.8" customHeight="1" spans="1:22">
      <c r="A1196" s="321" t="s">
        <v>568</v>
      </c>
      <c r="B1196" s="321"/>
      <c r="C1196" s="321"/>
      <c r="D1196" s="311" t="s">
        <v>568</v>
      </c>
      <c r="E1196" s="311" t="s">
        <v>264</v>
      </c>
      <c r="F1196" s="313">
        <v>14.80523</v>
      </c>
      <c r="G1196" s="313"/>
      <c r="H1196" s="313"/>
      <c r="I1196" s="313"/>
      <c r="J1196" s="313"/>
      <c r="K1196" s="313"/>
      <c r="L1196" s="313">
        <v>14.80523</v>
      </c>
      <c r="M1196" s="313">
        <v>13.6927</v>
      </c>
      <c r="N1196" s="313"/>
      <c r="O1196" s="313"/>
      <c r="P1196" s="313"/>
      <c r="Q1196" s="313">
        <v>1.11253</v>
      </c>
      <c r="R1196" s="313"/>
      <c r="S1196" s="313"/>
      <c r="T1196" s="313"/>
      <c r="U1196" s="313"/>
      <c r="V1196" s="313"/>
    </row>
    <row r="1197" s="304" customFormat="1" ht="22.8" customHeight="1" spans="1:22">
      <c r="A1197" s="321" t="s">
        <v>568</v>
      </c>
      <c r="B1197" s="321" t="s">
        <v>569</v>
      </c>
      <c r="C1197" s="321"/>
      <c r="D1197" s="311" t="s">
        <v>570</v>
      </c>
      <c r="E1197" s="311" t="s">
        <v>277</v>
      </c>
      <c r="F1197" s="313">
        <v>13.6927</v>
      </c>
      <c r="G1197" s="313"/>
      <c r="H1197" s="313"/>
      <c r="I1197" s="313"/>
      <c r="J1197" s="313"/>
      <c r="K1197" s="313"/>
      <c r="L1197" s="313">
        <v>13.6927</v>
      </c>
      <c r="M1197" s="313">
        <v>13.6927</v>
      </c>
      <c r="N1197" s="313"/>
      <c r="O1197" s="313"/>
      <c r="P1197" s="313"/>
      <c r="Q1197" s="313"/>
      <c r="R1197" s="313"/>
      <c r="S1197" s="313"/>
      <c r="T1197" s="313"/>
      <c r="U1197" s="313"/>
      <c r="V1197" s="313"/>
    </row>
    <row r="1198" s="304" customFormat="1" ht="22.8" customHeight="1" spans="1:22">
      <c r="A1198" s="314" t="s">
        <v>568</v>
      </c>
      <c r="B1198" s="314" t="s">
        <v>569</v>
      </c>
      <c r="C1198" s="314" t="s">
        <v>569</v>
      </c>
      <c r="D1198" s="315" t="s">
        <v>571</v>
      </c>
      <c r="E1198" s="325" t="s">
        <v>572</v>
      </c>
      <c r="F1198" s="317">
        <v>13.6927</v>
      </c>
      <c r="G1198" s="318"/>
      <c r="H1198" s="318"/>
      <c r="I1198" s="318"/>
      <c r="J1198" s="318"/>
      <c r="K1198" s="318"/>
      <c r="L1198" s="317">
        <v>13.6927</v>
      </c>
      <c r="M1198" s="318">
        <v>13.6927</v>
      </c>
      <c r="N1198" s="318"/>
      <c r="O1198" s="318"/>
      <c r="P1198" s="318"/>
      <c r="Q1198" s="318"/>
      <c r="R1198" s="318"/>
      <c r="S1198" s="317"/>
      <c r="T1198" s="318"/>
      <c r="U1198" s="318"/>
      <c r="V1198" s="318"/>
    </row>
    <row r="1199" s="304" customFormat="1" ht="22.8" customHeight="1" spans="1:22">
      <c r="A1199" s="321" t="s">
        <v>568</v>
      </c>
      <c r="B1199" s="321" t="s">
        <v>573</v>
      </c>
      <c r="C1199" s="321"/>
      <c r="D1199" s="311" t="s">
        <v>574</v>
      </c>
      <c r="E1199" s="311" t="s">
        <v>317</v>
      </c>
      <c r="F1199" s="313">
        <v>1.11253</v>
      </c>
      <c r="G1199" s="313"/>
      <c r="H1199" s="313"/>
      <c r="I1199" s="313"/>
      <c r="J1199" s="313"/>
      <c r="K1199" s="313"/>
      <c r="L1199" s="313">
        <v>1.11253</v>
      </c>
      <c r="M1199" s="313"/>
      <c r="N1199" s="313"/>
      <c r="O1199" s="313"/>
      <c r="P1199" s="313"/>
      <c r="Q1199" s="313">
        <v>1.11253</v>
      </c>
      <c r="R1199" s="313"/>
      <c r="S1199" s="313"/>
      <c r="T1199" s="313"/>
      <c r="U1199" s="313"/>
      <c r="V1199" s="313"/>
    </row>
    <row r="1200" s="304" customFormat="1" ht="22.8" customHeight="1" spans="1:22">
      <c r="A1200" s="314" t="s">
        <v>568</v>
      </c>
      <c r="B1200" s="314" t="s">
        <v>573</v>
      </c>
      <c r="C1200" s="314" t="s">
        <v>573</v>
      </c>
      <c r="D1200" s="315" t="s">
        <v>575</v>
      </c>
      <c r="E1200" s="325" t="s">
        <v>576</v>
      </c>
      <c r="F1200" s="317">
        <v>1.11253</v>
      </c>
      <c r="G1200" s="318"/>
      <c r="H1200" s="318"/>
      <c r="I1200" s="318"/>
      <c r="J1200" s="318"/>
      <c r="K1200" s="318"/>
      <c r="L1200" s="317">
        <v>1.11253</v>
      </c>
      <c r="M1200" s="318"/>
      <c r="N1200" s="318"/>
      <c r="O1200" s="318"/>
      <c r="P1200" s="318"/>
      <c r="Q1200" s="318">
        <v>1.11253</v>
      </c>
      <c r="R1200" s="318"/>
      <c r="S1200" s="317"/>
      <c r="T1200" s="318"/>
      <c r="U1200" s="318"/>
      <c r="V1200" s="318"/>
    </row>
    <row r="1201" s="304" customFormat="1" ht="22.8" customHeight="1" spans="1:22">
      <c r="A1201" s="321" t="s">
        <v>577</v>
      </c>
      <c r="B1201" s="321"/>
      <c r="C1201" s="321"/>
      <c r="D1201" s="311" t="s">
        <v>577</v>
      </c>
      <c r="E1201" s="311" t="s">
        <v>318</v>
      </c>
      <c r="F1201" s="313">
        <v>7.4454</v>
      </c>
      <c r="G1201" s="313"/>
      <c r="H1201" s="313"/>
      <c r="I1201" s="313"/>
      <c r="J1201" s="313"/>
      <c r="K1201" s="313"/>
      <c r="L1201" s="313">
        <v>7.4454</v>
      </c>
      <c r="M1201" s="313"/>
      <c r="N1201" s="313"/>
      <c r="O1201" s="313">
        <v>7.4454</v>
      </c>
      <c r="P1201" s="313"/>
      <c r="Q1201" s="313"/>
      <c r="R1201" s="313"/>
      <c r="S1201" s="313"/>
      <c r="T1201" s="313"/>
      <c r="U1201" s="313"/>
      <c r="V1201" s="313"/>
    </row>
    <row r="1202" s="304" customFormat="1" ht="22.8" customHeight="1" spans="1:22">
      <c r="A1202" s="321" t="s">
        <v>577</v>
      </c>
      <c r="B1202" s="321" t="s">
        <v>578</v>
      </c>
      <c r="C1202" s="321"/>
      <c r="D1202" s="311" t="s">
        <v>579</v>
      </c>
      <c r="E1202" s="311" t="s">
        <v>344</v>
      </c>
      <c r="F1202" s="313">
        <v>7.4454</v>
      </c>
      <c r="G1202" s="313"/>
      <c r="H1202" s="313"/>
      <c r="I1202" s="313"/>
      <c r="J1202" s="313"/>
      <c r="K1202" s="313"/>
      <c r="L1202" s="313">
        <v>7.4454</v>
      </c>
      <c r="M1202" s="313"/>
      <c r="N1202" s="313"/>
      <c r="O1202" s="313">
        <v>7.4454</v>
      </c>
      <c r="P1202" s="313"/>
      <c r="Q1202" s="313"/>
      <c r="R1202" s="313"/>
      <c r="S1202" s="313"/>
      <c r="T1202" s="313"/>
      <c r="U1202" s="313"/>
      <c r="V1202" s="313"/>
    </row>
    <row r="1203" s="304" customFormat="1" ht="22.8" customHeight="1" spans="1:22">
      <c r="A1203" s="314" t="s">
        <v>577</v>
      </c>
      <c r="B1203" s="314" t="s">
        <v>578</v>
      </c>
      <c r="C1203" s="314" t="s">
        <v>583</v>
      </c>
      <c r="D1203" s="315" t="s">
        <v>677</v>
      </c>
      <c r="E1203" s="325" t="s">
        <v>678</v>
      </c>
      <c r="F1203" s="317">
        <v>7.4454</v>
      </c>
      <c r="G1203" s="318"/>
      <c r="H1203" s="318"/>
      <c r="I1203" s="318"/>
      <c r="J1203" s="318"/>
      <c r="K1203" s="318"/>
      <c r="L1203" s="317">
        <v>7.4454</v>
      </c>
      <c r="M1203" s="318"/>
      <c r="N1203" s="318"/>
      <c r="O1203" s="318">
        <v>7.4454</v>
      </c>
      <c r="P1203" s="318"/>
      <c r="Q1203" s="318"/>
      <c r="R1203" s="318"/>
      <c r="S1203" s="317"/>
      <c r="T1203" s="318"/>
      <c r="U1203" s="318"/>
      <c r="V1203" s="318"/>
    </row>
    <row r="1204" s="304" customFormat="1" ht="22.8" customHeight="1" spans="1:22">
      <c r="A1204" s="321" t="s">
        <v>1029</v>
      </c>
      <c r="B1204" s="321"/>
      <c r="C1204" s="321"/>
      <c r="D1204" s="311" t="s">
        <v>1029</v>
      </c>
      <c r="E1204" s="311" t="s">
        <v>376</v>
      </c>
      <c r="F1204" s="313">
        <v>86.6792</v>
      </c>
      <c r="G1204" s="313">
        <v>86.6792</v>
      </c>
      <c r="H1204" s="313">
        <v>48.1224</v>
      </c>
      <c r="I1204" s="313"/>
      <c r="J1204" s="313">
        <v>14.6604</v>
      </c>
      <c r="K1204" s="313">
        <v>23.8964</v>
      </c>
      <c r="L1204" s="313"/>
      <c r="M1204" s="313"/>
      <c r="N1204" s="313"/>
      <c r="O1204" s="313"/>
      <c r="P1204" s="313"/>
      <c r="Q1204" s="313"/>
      <c r="R1204" s="313"/>
      <c r="S1204" s="313"/>
      <c r="T1204" s="313"/>
      <c r="U1204" s="313"/>
      <c r="V1204" s="313"/>
    </row>
    <row r="1205" s="304" customFormat="1" ht="22.8" customHeight="1" spans="1:22">
      <c r="A1205" s="321" t="s">
        <v>1029</v>
      </c>
      <c r="B1205" s="321" t="s">
        <v>565</v>
      </c>
      <c r="C1205" s="321"/>
      <c r="D1205" s="311" t="s">
        <v>1030</v>
      </c>
      <c r="E1205" s="311" t="s">
        <v>377</v>
      </c>
      <c r="F1205" s="313">
        <v>86.6792</v>
      </c>
      <c r="G1205" s="313">
        <v>86.6792</v>
      </c>
      <c r="H1205" s="313">
        <v>48.1224</v>
      </c>
      <c r="I1205" s="313"/>
      <c r="J1205" s="313">
        <v>14.6604</v>
      </c>
      <c r="K1205" s="313">
        <v>23.8964</v>
      </c>
      <c r="L1205" s="313"/>
      <c r="M1205" s="313"/>
      <c r="N1205" s="313"/>
      <c r="O1205" s="313"/>
      <c r="P1205" s="313"/>
      <c r="Q1205" s="313"/>
      <c r="R1205" s="313"/>
      <c r="S1205" s="313"/>
      <c r="T1205" s="313"/>
      <c r="U1205" s="313"/>
      <c r="V1205" s="313"/>
    </row>
    <row r="1206" s="304" customFormat="1" ht="22.8" customHeight="1" spans="1:22">
      <c r="A1206" s="314" t="s">
        <v>1029</v>
      </c>
      <c r="B1206" s="314" t="s">
        <v>565</v>
      </c>
      <c r="C1206" s="314" t="s">
        <v>573</v>
      </c>
      <c r="D1206" s="315" t="s">
        <v>1040</v>
      </c>
      <c r="E1206" s="325" t="s">
        <v>1041</v>
      </c>
      <c r="F1206" s="317">
        <v>86.6792</v>
      </c>
      <c r="G1206" s="318">
        <v>86.6792</v>
      </c>
      <c r="H1206" s="318">
        <v>48.1224</v>
      </c>
      <c r="I1206" s="318"/>
      <c r="J1206" s="318">
        <v>14.6604</v>
      </c>
      <c r="K1206" s="318">
        <v>23.8964</v>
      </c>
      <c r="L1206" s="317"/>
      <c r="M1206" s="318"/>
      <c r="N1206" s="318"/>
      <c r="O1206" s="318"/>
      <c r="P1206" s="318"/>
      <c r="Q1206" s="318"/>
      <c r="R1206" s="318"/>
      <c r="S1206" s="317"/>
      <c r="T1206" s="318"/>
      <c r="U1206" s="318"/>
      <c r="V1206" s="318"/>
    </row>
    <row r="1207" s="304" customFormat="1" ht="22.8" customHeight="1" spans="1:22">
      <c r="A1207" s="321" t="s">
        <v>582</v>
      </c>
      <c r="B1207" s="321"/>
      <c r="C1207" s="321"/>
      <c r="D1207" s="311" t="s">
        <v>582</v>
      </c>
      <c r="E1207" s="311" t="s">
        <v>454</v>
      </c>
      <c r="F1207" s="313">
        <v>10.4015</v>
      </c>
      <c r="G1207" s="313"/>
      <c r="H1207" s="313"/>
      <c r="I1207" s="313"/>
      <c r="J1207" s="313"/>
      <c r="K1207" s="313"/>
      <c r="L1207" s="313"/>
      <c r="M1207" s="313"/>
      <c r="N1207" s="313"/>
      <c r="O1207" s="313"/>
      <c r="P1207" s="313"/>
      <c r="Q1207" s="313"/>
      <c r="R1207" s="313">
        <v>10.4015</v>
      </c>
      <c r="S1207" s="313"/>
      <c r="T1207" s="313"/>
      <c r="U1207" s="313"/>
      <c r="V1207" s="313"/>
    </row>
    <row r="1208" s="304" customFormat="1" ht="22.8" customHeight="1" spans="1:22">
      <c r="A1208" s="321" t="s">
        <v>582</v>
      </c>
      <c r="B1208" s="321" t="s">
        <v>583</v>
      </c>
      <c r="C1208" s="321"/>
      <c r="D1208" s="311" t="s">
        <v>584</v>
      </c>
      <c r="E1208" s="311" t="s">
        <v>460</v>
      </c>
      <c r="F1208" s="313">
        <v>10.4015</v>
      </c>
      <c r="G1208" s="313"/>
      <c r="H1208" s="313"/>
      <c r="I1208" s="313"/>
      <c r="J1208" s="313"/>
      <c r="K1208" s="313"/>
      <c r="L1208" s="313"/>
      <c r="M1208" s="313"/>
      <c r="N1208" s="313"/>
      <c r="O1208" s="313"/>
      <c r="P1208" s="313"/>
      <c r="Q1208" s="313"/>
      <c r="R1208" s="313">
        <v>10.4015</v>
      </c>
      <c r="S1208" s="313"/>
      <c r="T1208" s="313"/>
      <c r="U1208" s="313"/>
      <c r="V1208" s="313"/>
    </row>
    <row r="1209" s="304" customFormat="1" ht="22.8" customHeight="1" spans="1:22">
      <c r="A1209" s="314" t="s">
        <v>582</v>
      </c>
      <c r="B1209" s="314" t="s">
        <v>583</v>
      </c>
      <c r="C1209" s="314" t="s">
        <v>565</v>
      </c>
      <c r="D1209" s="315" t="s">
        <v>585</v>
      </c>
      <c r="E1209" s="325" t="s">
        <v>586</v>
      </c>
      <c r="F1209" s="317">
        <v>10.4015</v>
      </c>
      <c r="G1209" s="318"/>
      <c r="H1209" s="318"/>
      <c r="I1209" s="318"/>
      <c r="J1209" s="318"/>
      <c r="K1209" s="318"/>
      <c r="L1209" s="317"/>
      <c r="M1209" s="318"/>
      <c r="N1209" s="318"/>
      <c r="O1209" s="318"/>
      <c r="P1209" s="318"/>
      <c r="Q1209" s="318"/>
      <c r="R1209" s="318">
        <v>10.4015</v>
      </c>
      <c r="S1209" s="317"/>
      <c r="T1209" s="318"/>
      <c r="U1209" s="318"/>
      <c r="V1209" s="318"/>
    </row>
    <row r="1210" s="304" customFormat="1" ht="22.8" customHeight="1" spans="1:22">
      <c r="A1210" s="309"/>
      <c r="B1210" s="309"/>
      <c r="C1210" s="309"/>
      <c r="D1210" s="312" t="s">
        <v>1042</v>
      </c>
      <c r="E1210" s="312" t="s">
        <v>1043</v>
      </c>
      <c r="F1210" s="310">
        <v>1216.036105</v>
      </c>
      <c r="G1210" s="310">
        <v>883.0696</v>
      </c>
      <c r="H1210" s="310">
        <v>512.166</v>
      </c>
      <c r="I1210" s="310"/>
      <c r="J1210" s="310">
        <v>143.6856</v>
      </c>
      <c r="K1210" s="310">
        <v>227.218</v>
      </c>
      <c r="L1210" s="310">
        <v>226.998105</v>
      </c>
      <c r="M1210" s="310">
        <v>139.6911</v>
      </c>
      <c r="N1210" s="310"/>
      <c r="O1210" s="310">
        <v>75.9571</v>
      </c>
      <c r="P1210" s="310"/>
      <c r="Q1210" s="310">
        <v>11.349905</v>
      </c>
      <c r="R1210" s="310">
        <v>105.9684</v>
      </c>
      <c r="S1210" s="310"/>
      <c r="T1210" s="310"/>
      <c r="U1210" s="310"/>
      <c r="V1210" s="310"/>
    </row>
    <row r="1211" s="304" customFormat="1" ht="22.8" customHeight="1" spans="1:22">
      <c r="A1211" s="321" t="s">
        <v>568</v>
      </c>
      <c r="B1211" s="321"/>
      <c r="C1211" s="321"/>
      <c r="D1211" s="311" t="s">
        <v>568</v>
      </c>
      <c r="E1211" s="311" t="s">
        <v>264</v>
      </c>
      <c r="F1211" s="313">
        <v>151.041005</v>
      </c>
      <c r="G1211" s="313"/>
      <c r="H1211" s="313"/>
      <c r="I1211" s="313"/>
      <c r="J1211" s="313"/>
      <c r="K1211" s="313"/>
      <c r="L1211" s="313">
        <v>151.041005</v>
      </c>
      <c r="M1211" s="313">
        <v>139.6911</v>
      </c>
      <c r="N1211" s="313"/>
      <c r="O1211" s="313"/>
      <c r="P1211" s="313"/>
      <c r="Q1211" s="313">
        <v>11.349905</v>
      </c>
      <c r="R1211" s="313"/>
      <c r="S1211" s="313"/>
      <c r="T1211" s="313"/>
      <c r="U1211" s="313"/>
      <c r="V1211" s="313"/>
    </row>
    <row r="1212" s="304" customFormat="1" ht="22.8" customHeight="1" spans="1:22">
      <c r="A1212" s="321" t="s">
        <v>568</v>
      </c>
      <c r="B1212" s="321" t="s">
        <v>569</v>
      </c>
      <c r="C1212" s="321"/>
      <c r="D1212" s="311" t="s">
        <v>570</v>
      </c>
      <c r="E1212" s="311" t="s">
        <v>277</v>
      </c>
      <c r="F1212" s="313">
        <v>139.6911</v>
      </c>
      <c r="G1212" s="313"/>
      <c r="H1212" s="313"/>
      <c r="I1212" s="313"/>
      <c r="J1212" s="313"/>
      <c r="K1212" s="313"/>
      <c r="L1212" s="313">
        <v>139.6911</v>
      </c>
      <c r="M1212" s="313">
        <v>139.6911</v>
      </c>
      <c r="N1212" s="313"/>
      <c r="O1212" s="313"/>
      <c r="P1212" s="313"/>
      <c r="Q1212" s="313"/>
      <c r="R1212" s="313"/>
      <c r="S1212" s="313"/>
      <c r="T1212" s="313"/>
      <c r="U1212" s="313"/>
      <c r="V1212" s="313"/>
    </row>
    <row r="1213" s="304" customFormat="1" ht="22.8" customHeight="1" spans="1:22">
      <c r="A1213" s="314" t="s">
        <v>568</v>
      </c>
      <c r="B1213" s="314" t="s">
        <v>569</v>
      </c>
      <c r="C1213" s="314" t="s">
        <v>569</v>
      </c>
      <c r="D1213" s="315" t="s">
        <v>571</v>
      </c>
      <c r="E1213" s="325" t="s">
        <v>572</v>
      </c>
      <c r="F1213" s="317">
        <v>139.6911</v>
      </c>
      <c r="G1213" s="318"/>
      <c r="H1213" s="318"/>
      <c r="I1213" s="318"/>
      <c r="J1213" s="318"/>
      <c r="K1213" s="318"/>
      <c r="L1213" s="317">
        <v>139.6911</v>
      </c>
      <c r="M1213" s="318">
        <v>139.6911</v>
      </c>
      <c r="N1213" s="318"/>
      <c r="O1213" s="318"/>
      <c r="P1213" s="318"/>
      <c r="Q1213" s="318"/>
      <c r="R1213" s="318"/>
      <c r="S1213" s="317"/>
      <c r="T1213" s="318"/>
      <c r="U1213" s="318"/>
      <c r="V1213" s="318"/>
    </row>
    <row r="1214" s="304" customFormat="1" ht="22.8" customHeight="1" spans="1:22">
      <c r="A1214" s="321" t="s">
        <v>568</v>
      </c>
      <c r="B1214" s="321" t="s">
        <v>573</v>
      </c>
      <c r="C1214" s="321"/>
      <c r="D1214" s="311" t="s">
        <v>574</v>
      </c>
      <c r="E1214" s="311" t="s">
        <v>317</v>
      </c>
      <c r="F1214" s="313">
        <v>11.349905</v>
      </c>
      <c r="G1214" s="313"/>
      <c r="H1214" s="313"/>
      <c r="I1214" s="313"/>
      <c r="J1214" s="313"/>
      <c r="K1214" s="313"/>
      <c r="L1214" s="313">
        <v>11.349905</v>
      </c>
      <c r="M1214" s="313"/>
      <c r="N1214" s="313"/>
      <c r="O1214" s="313"/>
      <c r="P1214" s="313"/>
      <c r="Q1214" s="313">
        <v>11.349905</v>
      </c>
      <c r="R1214" s="313"/>
      <c r="S1214" s="313"/>
      <c r="T1214" s="313"/>
      <c r="U1214" s="313"/>
      <c r="V1214" s="313"/>
    </row>
    <row r="1215" s="304" customFormat="1" ht="22.8" customHeight="1" spans="1:22">
      <c r="A1215" s="314" t="s">
        <v>568</v>
      </c>
      <c r="B1215" s="314" t="s">
        <v>573</v>
      </c>
      <c r="C1215" s="314" t="s">
        <v>573</v>
      </c>
      <c r="D1215" s="315" t="s">
        <v>575</v>
      </c>
      <c r="E1215" s="325" t="s">
        <v>576</v>
      </c>
      <c r="F1215" s="317">
        <v>11.349905</v>
      </c>
      <c r="G1215" s="318"/>
      <c r="H1215" s="318"/>
      <c r="I1215" s="318"/>
      <c r="J1215" s="318"/>
      <c r="K1215" s="318"/>
      <c r="L1215" s="317">
        <v>11.349905</v>
      </c>
      <c r="M1215" s="318"/>
      <c r="N1215" s="318"/>
      <c r="O1215" s="318"/>
      <c r="P1215" s="318"/>
      <c r="Q1215" s="318">
        <v>11.349905</v>
      </c>
      <c r="R1215" s="318"/>
      <c r="S1215" s="317"/>
      <c r="T1215" s="318"/>
      <c r="U1215" s="318"/>
      <c r="V1215" s="318"/>
    </row>
    <row r="1216" s="304" customFormat="1" ht="22.8" customHeight="1" spans="1:22">
      <c r="A1216" s="321" t="s">
        <v>577</v>
      </c>
      <c r="B1216" s="321"/>
      <c r="C1216" s="321"/>
      <c r="D1216" s="311" t="s">
        <v>577</v>
      </c>
      <c r="E1216" s="311" t="s">
        <v>318</v>
      </c>
      <c r="F1216" s="313">
        <v>75.9571</v>
      </c>
      <c r="G1216" s="313"/>
      <c r="H1216" s="313"/>
      <c r="I1216" s="313"/>
      <c r="J1216" s="313"/>
      <c r="K1216" s="313"/>
      <c r="L1216" s="313">
        <v>75.9571</v>
      </c>
      <c r="M1216" s="313"/>
      <c r="N1216" s="313"/>
      <c r="O1216" s="313">
        <v>75.9571</v>
      </c>
      <c r="P1216" s="313"/>
      <c r="Q1216" s="313"/>
      <c r="R1216" s="313"/>
      <c r="S1216" s="313"/>
      <c r="T1216" s="313"/>
      <c r="U1216" s="313"/>
      <c r="V1216" s="313"/>
    </row>
    <row r="1217" s="304" customFormat="1" ht="22.8" customHeight="1" spans="1:22">
      <c r="A1217" s="321" t="s">
        <v>577</v>
      </c>
      <c r="B1217" s="321" t="s">
        <v>578</v>
      </c>
      <c r="C1217" s="321"/>
      <c r="D1217" s="311" t="s">
        <v>579</v>
      </c>
      <c r="E1217" s="311" t="s">
        <v>344</v>
      </c>
      <c r="F1217" s="313">
        <v>75.9571</v>
      </c>
      <c r="G1217" s="313"/>
      <c r="H1217" s="313"/>
      <c r="I1217" s="313"/>
      <c r="J1217" s="313"/>
      <c r="K1217" s="313"/>
      <c r="L1217" s="313">
        <v>75.9571</v>
      </c>
      <c r="M1217" s="313"/>
      <c r="N1217" s="313"/>
      <c r="O1217" s="313">
        <v>75.9571</v>
      </c>
      <c r="P1217" s="313"/>
      <c r="Q1217" s="313"/>
      <c r="R1217" s="313"/>
      <c r="S1217" s="313"/>
      <c r="T1217" s="313"/>
      <c r="U1217" s="313"/>
      <c r="V1217" s="313"/>
    </row>
    <row r="1218" s="304" customFormat="1" ht="22.8" customHeight="1" spans="1:22">
      <c r="A1218" s="314" t="s">
        <v>577</v>
      </c>
      <c r="B1218" s="314" t="s">
        <v>578</v>
      </c>
      <c r="C1218" s="314" t="s">
        <v>583</v>
      </c>
      <c r="D1218" s="315" t="s">
        <v>677</v>
      </c>
      <c r="E1218" s="325" t="s">
        <v>678</v>
      </c>
      <c r="F1218" s="317">
        <v>75.9571</v>
      </c>
      <c r="G1218" s="318"/>
      <c r="H1218" s="318"/>
      <c r="I1218" s="318"/>
      <c r="J1218" s="318"/>
      <c r="K1218" s="318"/>
      <c r="L1218" s="317">
        <v>75.9571</v>
      </c>
      <c r="M1218" s="318"/>
      <c r="N1218" s="318"/>
      <c r="O1218" s="318">
        <v>75.9571</v>
      </c>
      <c r="P1218" s="318"/>
      <c r="Q1218" s="318"/>
      <c r="R1218" s="318"/>
      <c r="S1218" s="317"/>
      <c r="T1218" s="318"/>
      <c r="U1218" s="318"/>
      <c r="V1218" s="318"/>
    </row>
    <row r="1219" s="304" customFormat="1" ht="22.8" customHeight="1" spans="1:22">
      <c r="A1219" s="321" t="s">
        <v>1029</v>
      </c>
      <c r="B1219" s="321"/>
      <c r="C1219" s="321"/>
      <c r="D1219" s="311" t="s">
        <v>1029</v>
      </c>
      <c r="E1219" s="311" t="s">
        <v>376</v>
      </c>
      <c r="F1219" s="313">
        <v>883.0696</v>
      </c>
      <c r="G1219" s="313">
        <v>883.0696</v>
      </c>
      <c r="H1219" s="313">
        <v>512.166</v>
      </c>
      <c r="I1219" s="313"/>
      <c r="J1219" s="313">
        <v>143.6856</v>
      </c>
      <c r="K1219" s="313">
        <v>227.218</v>
      </c>
      <c r="L1219" s="313"/>
      <c r="M1219" s="313"/>
      <c r="N1219" s="313"/>
      <c r="O1219" s="313"/>
      <c r="P1219" s="313"/>
      <c r="Q1219" s="313"/>
      <c r="R1219" s="313"/>
      <c r="S1219" s="313"/>
      <c r="T1219" s="313"/>
      <c r="U1219" s="313"/>
      <c r="V1219" s="313"/>
    </row>
    <row r="1220" s="304" customFormat="1" ht="22.8" customHeight="1" spans="1:22">
      <c r="A1220" s="321" t="s">
        <v>1029</v>
      </c>
      <c r="B1220" s="321" t="s">
        <v>569</v>
      </c>
      <c r="C1220" s="321"/>
      <c r="D1220" s="311" t="s">
        <v>1044</v>
      </c>
      <c r="E1220" s="311" t="s">
        <v>383</v>
      </c>
      <c r="F1220" s="313">
        <v>883.0696</v>
      </c>
      <c r="G1220" s="313">
        <v>883.0696</v>
      </c>
      <c r="H1220" s="313">
        <v>512.166</v>
      </c>
      <c r="I1220" s="313"/>
      <c r="J1220" s="313">
        <v>143.6856</v>
      </c>
      <c r="K1220" s="313">
        <v>227.218</v>
      </c>
      <c r="L1220" s="313"/>
      <c r="M1220" s="313"/>
      <c r="N1220" s="313"/>
      <c r="O1220" s="313"/>
      <c r="P1220" s="313"/>
      <c r="Q1220" s="313"/>
      <c r="R1220" s="313"/>
      <c r="S1220" s="313"/>
      <c r="T1220" s="313"/>
      <c r="U1220" s="313"/>
      <c r="V1220" s="313"/>
    </row>
    <row r="1221" s="304" customFormat="1" ht="22.8" customHeight="1" spans="1:22">
      <c r="A1221" s="314" t="s">
        <v>1029</v>
      </c>
      <c r="B1221" s="314" t="s">
        <v>569</v>
      </c>
      <c r="C1221" s="314" t="s">
        <v>565</v>
      </c>
      <c r="D1221" s="315" t="s">
        <v>1045</v>
      </c>
      <c r="E1221" s="325" t="s">
        <v>1046</v>
      </c>
      <c r="F1221" s="317">
        <v>883.0696</v>
      </c>
      <c r="G1221" s="318">
        <v>883.0696</v>
      </c>
      <c r="H1221" s="318">
        <v>512.166</v>
      </c>
      <c r="I1221" s="318"/>
      <c r="J1221" s="318">
        <v>143.6856</v>
      </c>
      <c r="K1221" s="318">
        <v>227.218</v>
      </c>
      <c r="L1221" s="317"/>
      <c r="M1221" s="318"/>
      <c r="N1221" s="318"/>
      <c r="O1221" s="318"/>
      <c r="P1221" s="318"/>
      <c r="Q1221" s="318"/>
      <c r="R1221" s="318"/>
      <c r="S1221" s="317"/>
      <c r="T1221" s="318"/>
      <c r="U1221" s="318"/>
      <c r="V1221" s="318"/>
    </row>
    <row r="1222" s="304" customFormat="1" ht="22.8" customHeight="1" spans="1:22">
      <c r="A1222" s="321" t="s">
        <v>582</v>
      </c>
      <c r="B1222" s="321"/>
      <c r="C1222" s="321"/>
      <c r="D1222" s="311" t="s">
        <v>582</v>
      </c>
      <c r="E1222" s="311" t="s">
        <v>454</v>
      </c>
      <c r="F1222" s="313">
        <v>105.9684</v>
      </c>
      <c r="G1222" s="313"/>
      <c r="H1222" s="313"/>
      <c r="I1222" s="313"/>
      <c r="J1222" s="313"/>
      <c r="K1222" s="313"/>
      <c r="L1222" s="313"/>
      <c r="M1222" s="313"/>
      <c r="N1222" s="313"/>
      <c r="O1222" s="313"/>
      <c r="P1222" s="313"/>
      <c r="Q1222" s="313"/>
      <c r="R1222" s="313">
        <v>105.9684</v>
      </c>
      <c r="S1222" s="313"/>
      <c r="T1222" s="313"/>
      <c r="U1222" s="313"/>
      <c r="V1222" s="313"/>
    </row>
    <row r="1223" s="304" customFormat="1" ht="22.8" customHeight="1" spans="1:22">
      <c r="A1223" s="321" t="s">
        <v>582</v>
      </c>
      <c r="B1223" s="321" t="s">
        <v>583</v>
      </c>
      <c r="C1223" s="321"/>
      <c r="D1223" s="311" t="s">
        <v>584</v>
      </c>
      <c r="E1223" s="311" t="s">
        <v>460</v>
      </c>
      <c r="F1223" s="313">
        <v>105.9684</v>
      </c>
      <c r="G1223" s="313"/>
      <c r="H1223" s="313"/>
      <c r="I1223" s="313"/>
      <c r="J1223" s="313"/>
      <c r="K1223" s="313"/>
      <c r="L1223" s="313"/>
      <c r="M1223" s="313"/>
      <c r="N1223" s="313"/>
      <c r="O1223" s="313"/>
      <c r="P1223" s="313"/>
      <c r="Q1223" s="313"/>
      <c r="R1223" s="313">
        <v>105.9684</v>
      </c>
      <c r="S1223" s="313"/>
      <c r="T1223" s="313"/>
      <c r="U1223" s="313"/>
      <c r="V1223" s="313"/>
    </row>
    <row r="1224" s="304" customFormat="1" ht="22.8" customHeight="1" spans="1:22">
      <c r="A1224" s="314" t="s">
        <v>582</v>
      </c>
      <c r="B1224" s="314" t="s">
        <v>583</v>
      </c>
      <c r="C1224" s="314" t="s">
        <v>565</v>
      </c>
      <c r="D1224" s="315" t="s">
        <v>585</v>
      </c>
      <c r="E1224" s="325" t="s">
        <v>586</v>
      </c>
      <c r="F1224" s="317">
        <v>105.9684</v>
      </c>
      <c r="G1224" s="318"/>
      <c r="H1224" s="318"/>
      <c r="I1224" s="318"/>
      <c r="J1224" s="318"/>
      <c r="K1224" s="318"/>
      <c r="L1224" s="317"/>
      <c r="M1224" s="318"/>
      <c r="N1224" s="318"/>
      <c r="O1224" s="318"/>
      <c r="P1224" s="318"/>
      <c r="Q1224" s="318"/>
      <c r="R1224" s="318">
        <v>105.9684</v>
      </c>
      <c r="S1224" s="317"/>
      <c r="T1224" s="318"/>
      <c r="U1224" s="318"/>
      <c r="V1224" s="318"/>
    </row>
    <row r="1225" s="304" customFormat="1" ht="22.8" customHeight="1" spans="1:22">
      <c r="A1225" s="309"/>
      <c r="B1225" s="309"/>
      <c r="C1225" s="309"/>
      <c r="D1225" s="312" t="s">
        <v>1047</v>
      </c>
      <c r="E1225" s="312" t="s">
        <v>1048</v>
      </c>
      <c r="F1225" s="310">
        <v>627.158551</v>
      </c>
      <c r="G1225" s="310">
        <v>455.4424</v>
      </c>
      <c r="H1225" s="310">
        <v>261.8868</v>
      </c>
      <c r="I1225" s="310"/>
      <c r="J1225" s="310">
        <v>74.4072</v>
      </c>
      <c r="K1225" s="310">
        <v>119.1484</v>
      </c>
      <c r="L1225" s="310">
        <v>117.063051</v>
      </c>
      <c r="M1225" s="310">
        <v>72.0388</v>
      </c>
      <c r="N1225" s="310"/>
      <c r="O1225" s="310">
        <v>39.1711</v>
      </c>
      <c r="P1225" s="310"/>
      <c r="Q1225" s="310">
        <v>5.853151</v>
      </c>
      <c r="R1225" s="310">
        <v>54.6531</v>
      </c>
      <c r="S1225" s="310"/>
      <c r="T1225" s="310"/>
      <c r="U1225" s="310"/>
      <c r="V1225" s="310"/>
    </row>
    <row r="1226" s="304" customFormat="1" ht="22.8" customHeight="1" spans="1:22">
      <c r="A1226" s="321" t="s">
        <v>562</v>
      </c>
      <c r="B1226" s="321"/>
      <c r="C1226" s="321"/>
      <c r="D1226" s="311" t="s">
        <v>562</v>
      </c>
      <c r="E1226" s="311" t="s">
        <v>143</v>
      </c>
      <c r="F1226" s="313">
        <v>455.4424</v>
      </c>
      <c r="G1226" s="313">
        <v>455.4424</v>
      </c>
      <c r="H1226" s="313">
        <v>261.8868</v>
      </c>
      <c r="I1226" s="313"/>
      <c r="J1226" s="313">
        <v>74.4072</v>
      </c>
      <c r="K1226" s="313">
        <v>119.1484</v>
      </c>
      <c r="L1226" s="313"/>
      <c r="M1226" s="313"/>
      <c r="N1226" s="313"/>
      <c r="O1226" s="313"/>
      <c r="P1226" s="313"/>
      <c r="Q1226" s="313"/>
      <c r="R1226" s="313"/>
      <c r="S1226" s="313"/>
      <c r="T1226" s="313"/>
      <c r="U1226" s="313"/>
      <c r="V1226" s="313"/>
    </row>
    <row r="1227" s="304" customFormat="1" ht="22.8" customHeight="1" spans="1:22">
      <c r="A1227" s="321" t="s">
        <v>562</v>
      </c>
      <c r="B1227" s="321" t="s">
        <v>565</v>
      </c>
      <c r="C1227" s="321"/>
      <c r="D1227" s="311" t="s">
        <v>633</v>
      </c>
      <c r="E1227" s="311" t="s">
        <v>144</v>
      </c>
      <c r="F1227" s="313">
        <v>455.4424</v>
      </c>
      <c r="G1227" s="313">
        <v>455.4424</v>
      </c>
      <c r="H1227" s="313">
        <v>261.8868</v>
      </c>
      <c r="I1227" s="313"/>
      <c r="J1227" s="313">
        <v>74.4072</v>
      </c>
      <c r="K1227" s="313">
        <v>119.1484</v>
      </c>
      <c r="L1227" s="313"/>
      <c r="M1227" s="313"/>
      <c r="N1227" s="313"/>
      <c r="O1227" s="313"/>
      <c r="P1227" s="313"/>
      <c r="Q1227" s="313"/>
      <c r="R1227" s="313"/>
      <c r="S1227" s="313"/>
      <c r="T1227" s="313"/>
      <c r="U1227" s="313"/>
      <c r="V1227" s="313"/>
    </row>
    <row r="1228" s="304" customFormat="1" ht="22.8" customHeight="1" spans="1:22">
      <c r="A1228" s="314" t="s">
        <v>562</v>
      </c>
      <c r="B1228" s="314" t="s">
        <v>565</v>
      </c>
      <c r="C1228" s="314" t="s">
        <v>1049</v>
      </c>
      <c r="D1228" s="315" t="s">
        <v>1050</v>
      </c>
      <c r="E1228" s="325" t="s">
        <v>1051</v>
      </c>
      <c r="F1228" s="317">
        <v>455.4424</v>
      </c>
      <c r="G1228" s="318">
        <v>455.4424</v>
      </c>
      <c r="H1228" s="318">
        <v>261.8868</v>
      </c>
      <c r="I1228" s="318"/>
      <c r="J1228" s="318">
        <v>74.4072</v>
      </c>
      <c r="K1228" s="318">
        <v>119.1484</v>
      </c>
      <c r="L1228" s="317"/>
      <c r="M1228" s="318"/>
      <c r="N1228" s="318"/>
      <c r="O1228" s="318"/>
      <c r="P1228" s="318"/>
      <c r="Q1228" s="318"/>
      <c r="R1228" s="318"/>
      <c r="S1228" s="317"/>
      <c r="T1228" s="318"/>
      <c r="U1228" s="318"/>
      <c r="V1228" s="318"/>
    </row>
    <row r="1229" s="304" customFormat="1" ht="22.8" customHeight="1" spans="1:22">
      <c r="A1229" s="321" t="s">
        <v>568</v>
      </c>
      <c r="B1229" s="321"/>
      <c r="C1229" s="321"/>
      <c r="D1229" s="311" t="s">
        <v>568</v>
      </c>
      <c r="E1229" s="311" t="s">
        <v>264</v>
      </c>
      <c r="F1229" s="313">
        <v>77.891951</v>
      </c>
      <c r="G1229" s="313"/>
      <c r="H1229" s="313"/>
      <c r="I1229" s="313"/>
      <c r="J1229" s="313"/>
      <c r="K1229" s="313"/>
      <c r="L1229" s="313">
        <v>77.891951</v>
      </c>
      <c r="M1229" s="313">
        <v>72.0388</v>
      </c>
      <c r="N1229" s="313"/>
      <c r="O1229" s="313"/>
      <c r="P1229" s="313"/>
      <c r="Q1229" s="313">
        <v>5.853151</v>
      </c>
      <c r="R1229" s="313"/>
      <c r="S1229" s="313"/>
      <c r="T1229" s="313"/>
      <c r="U1229" s="313"/>
      <c r="V1229" s="313"/>
    </row>
    <row r="1230" s="304" customFormat="1" ht="22.8" customHeight="1" spans="1:22">
      <c r="A1230" s="321" t="s">
        <v>568</v>
      </c>
      <c r="B1230" s="321" t="s">
        <v>569</v>
      </c>
      <c r="C1230" s="321"/>
      <c r="D1230" s="311" t="s">
        <v>570</v>
      </c>
      <c r="E1230" s="311" t="s">
        <v>277</v>
      </c>
      <c r="F1230" s="313">
        <v>72.0388</v>
      </c>
      <c r="G1230" s="313"/>
      <c r="H1230" s="313"/>
      <c r="I1230" s="313"/>
      <c r="J1230" s="313"/>
      <c r="K1230" s="313"/>
      <c r="L1230" s="313">
        <v>72.0388</v>
      </c>
      <c r="M1230" s="313">
        <v>72.0388</v>
      </c>
      <c r="N1230" s="313"/>
      <c r="O1230" s="313"/>
      <c r="P1230" s="313"/>
      <c r="Q1230" s="313"/>
      <c r="R1230" s="313"/>
      <c r="S1230" s="313"/>
      <c r="T1230" s="313"/>
      <c r="U1230" s="313"/>
      <c r="V1230" s="313"/>
    </row>
    <row r="1231" s="304" customFormat="1" ht="22.8" customHeight="1" spans="1:22">
      <c r="A1231" s="314" t="s">
        <v>568</v>
      </c>
      <c r="B1231" s="314" t="s">
        <v>569</v>
      </c>
      <c r="C1231" s="314" t="s">
        <v>569</v>
      </c>
      <c r="D1231" s="315" t="s">
        <v>571</v>
      </c>
      <c r="E1231" s="325" t="s">
        <v>572</v>
      </c>
      <c r="F1231" s="317">
        <v>72.0388</v>
      </c>
      <c r="G1231" s="318"/>
      <c r="H1231" s="318"/>
      <c r="I1231" s="318"/>
      <c r="J1231" s="318"/>
      <c r="K1231" s="318"/>
      <c r="L1231" s="317">
        <v>72.0388</v>
      </c>
      <c r="M1231" s="318">
        <v>72.0388</v>
      </c>
      <c r="N1231" s="318"/>
      <c r="O1231" s="318"/>
      <c r="P1231" s="318"/>
      <c r="Q1231" s="318"/>
      <c r="R1231" s="318"/>
      <c r="S1231" s="317"/>
      <c r="T1231" s="318"/>
      <c r="U1231" s="318"/>
      <c r="V1231" s="318"/>
    </row>
    <row r="1232" s="304" customFormat="1" ht="22.8" customHeight="1" spans="1:22">
      <c r="A1232" s="321" t="s">
        <v>568</v>
      </c>
      <c r="B1232" s="321" t="s">
        <v>573</v>
      </c>
      <c r="C1232" s="321"/>
      <c r="D1232" s="311" t="s">
        <v>574</v>
      </c>
      <c r="E1232" s="311" t="s">
        <v>317</v>
      </c>
      <c r="F1232" s="313">
        <v>5.853151</v>
      </c>
      <c r="G1232" s="313"/>
      <c r="H1232" s="313"/>
      <c r="I1232" s="313"/>
      <c r="J1232" s="313"/>
      <c r="K1232" s="313"/>
      <c r="L1232" s="313">
        <v>5.853151</v>
      </c>
      <c r="M1232" s="313"/>
      <c r="N1232" s="313"/>
      <c r="O1232" s="313"/>
      <c r="P1232" s="313"/>
      <c r="Q1232" s="313">
        <v>5.853151</v>
      </c>
      <c r="R1232" s="313"/>
      <c r="S1232" s="313"/>
      <c r="T1232" s="313"/>
      <c r="U1232" s="313"/>
      <c r="V1232" s="313"/>
    </row>
    <row r="1233" s="304" customFormat="1" ht="22.8" customHeight="1" spans="1:22">
      <c r="A1233" s="314" t="s">
        <v>568</v>
      </c>
      <c r="B1233" s="314" t="s">
        <v>573</v>
      </c>
      <c r="C1233" s="314" t="s">
        <v>573</v>
      </c>
      <c r="D1233" s="315" t="s">
        <v>575</v>
      </c>
      <c r="E1233" s="325" t="s">
        <v>576</v>
      </c>
      <c r="F1233" s="317">
        <v>5.853151</v>
      </c>
      <c r="G1233" s="318"/>
      <c r="H1233" s="318"/>
      <c r="I1233" s="318"/>
      <c r="J1233" s="318"/>
      <c r="K1233" s="318"/>
      <c r="L1233" s="317">
        <v>5.853151</v>
      </c>
      <c r="M1233" s="318"/>
      <c r="N1233" s="318"/>
      <c r="O1233" s="318"/>
      <c r="P1233" s="318"/>
      <c r="Q1233" s="318">
        <v>5.853151</v>
      </c>
      <c r="R1233" s="318"/>
      <c r="S1233" s="317"/>
      <c r="T1233" s="318"/>
      <c r="U1233" s="318"/>
      <c r="V1233" s="318"/>
    </row>
    <row r="1234" s="304" customFormat="1" ht="22.8" customHeight="1" spans="1:22">
      <c r="A1234" s="321" t="s">
        <v>577</v>
      </c>
      <c r="B1234" s="321"/>
      <c r="C1234" s="321"/>
      <c r="D1234" s="311" t="s">
        <v>577</v>
      </c>
      <c r="E1234" s="311" t="s">
        <v>318</v>
      </c>
      <c r="F1234" s="313">
        <v>39.1711</v>
      </c>
      <c r="G1234" s="313"/>
      <c r="H1234" s="313"/>
      <c r="I1234" s="313"/>
      <c r="J1234" s="313"/>
      <c r="K1234" s="313"/>
      <c r="L1234" s="313">
        <v>39.1711</v>
      </c>
      <c r="M1234" s="313"/>
      <c r="N1234" s="313"/>
      <c r="O1234" s="313">
        <v>39.1711</v>
      </c>
      <c r="P1234" s="313"/>
      <c r="Q1234" s="313"/>
      <c r="R1234" s="313"/>
      <c r="S1234" s="313"/>
      <c r="T1234" s="313"/>
      <c r="U1234" s="313"/>
      <c r="V1234" s="313"/>
    </row>
    <row r="1235" s="304" customFormat="1" ht="22.8" customHeight="1" spans="1:22">
      <c r="A1235" s="321" t="s">
        <v>577</v>
      </c>
      <c r="B1235" s="321" t="s">
        <v>578</v>
      </c>
      <c r="C1235" s="321"/>
      <c r="D1235" s="311" t="s">
        <v>579</v>
      </c>
      <c r="E1235" s="311" t="s">
        <v>344</v>
      </c>
      <c r="F1235" s="313">
        <v>39.1711</v>
      </c>
      <c r="G1235" s="313"/>
      <c r="H1235" s="313"/>
      <c r="I1235" s="313"/>
      <c r="J1235" s="313"/>
      <c r="K1235" s="313"/>
      <c r="L1235" s="313">
        <v>39.1711</v>
      </c>
      <c r="M1235" s="313"/>
      <c r="N1235" s="313"/>
      <c r="O1235" s="313">
        <v>39.1711</v>
      </c>
      <c r="P1235" s="313"/>
      <c r="Q1235" s="313"/>
      <c r="R1235" s="313"/>
      <c r="S1235" s="313"/>
      <c r="T1235" s="313"/>
      <c r="U1235" s="313"/>
      <c r="V1235" s="313"/>
    </row>
    <row r="1236" s="304" customFormat="1" ht="22.8" customHeight="1" spans="1:22">
      <c r="A1236" s="314" t="s">
        <v>577</v>
      </c>
      <c r="B1236" s="314" t="s">
        <v>578</v>
      </c>
      <c r="C1236" s="314" t="s">
        <v>583</v>
      </c>
      <c r="D1236" s="315" t="s">
        <v>677</v>
      </c>
      <c r="E1236" s="325" t="s">
        <v>678</v>
      </c>
      <c r="F1236" s="317">
        <v>39.1711</v>
      </c>
      <c r="G1236" s="318"/>
      <c r="H1236" s="318"/>
      <c r="I1236" s="318"/>
      <c r="J1236" s="318"/>
      <c r="K1236" s="318"/>
      <c r="L1236" s="317">
        <v>39.1711</v>
      </c>
      <c r="M1236" s="318"/>
      <c r="N1236" s="318"/>
      <c r="O1236" s="318">
        <v>39.1711</v>
      </c>
      <c r="P1236" s="318"/>
      <c r="Q1236" s="318"/>
      <c r="R1236" s="318"/>
      <c r="S1236" s="317"/>
      <c r="T1236" s="318"/>
      <c r="U1236" s="318"/>
      <c r="V1236" s="318"/>
    </row>
    <row r="1237" s="304" customFormat="1" ht="22.8" customHeight="1" spans="1:22">
      <c r="A1237" s="321" t="s">
        <v>582</v>
      </c>
      <c r="B1237" s="321"/>
      <c r="C1237" s="321"/>
      <c r="D1237" s="311" t="s">
        <v>582</v>
      </c>
      <c r="E1237" s="311" t="s">
        <v>454</v>
      </c>
      <c r="F1237" s="313">
        <v>54.6531</v>
      </c>
      <c r="G1237" s="313"/>
      <c r="H1237" s="313"/>
      <c r="I1237" s="313"/>
      <c r="J1237" s="313"/>
      <c r="K1237" s="313"/>
      <c r="L1237" s="313"/>
      <c r="M1237" s="313"/>
      <c r="N1237" s="313"/>
      <c r="O1237" s="313"/>
      <c r="P1237" s="313"/>
      <c r="Q1237" s="313"/>
      <c r="R1237" s="313">
        <v>54.6531</v>
      </c>
      <c r="S1237" s="313"/>
      <c r="T1237" s="313"/>
      <c r="U1237" s="313"/>
      <c r="V1237" s="313"/>
    </row>
    <row r="1238" s="304" customFormat="1" ht="22.8" customHeight="1" spans="1:22">
      <c r="A1238" s="321" t="s">
        <v>582</v>
      </c>
      <c r="B1238" s="321" t="s">
        <v>583</v>
      </c>
      <c r="C1238" s="321"/>
      <c r="D1238" s="311" t="s">
        <v>584</v>
      </c>
      <c r="E1238" s="311" t="s">
        <v>460</v>
      </c>
      <c r="F1238" s="313">
        <v>54.6531</v>
      </c>
      <c r="G1238" s="313"/>
      <c r="H1238" s="313"/>
      <c r="I1238" s="313"/>
      <c r="J1238" s="313"/>
      <c r="K1238" s="313"/>
      <c r="L1238" s="313"/>
      <c r="M1238" s="313"/>
      <c r="N1238" s="313"/>
      <c r="O1238" s="313"/>
      <c r="P1238" s="313"/>
      <c r="Q1238" s="313"/>
      <c r="R1238" s="313">
        <v>54.6531</v>
      </c>
      <c r="S1238" s="313"/>
      <c r="T1238" s="313"/>
      <c r="U1238" s="313"/>
      <c r="V1238" s="313"/>
    </row>
    <row r="1239" s="304" customFormat="1" ht="22.8" customHeight="1" spans="1:22">
      <c r="A1239" s="314" t="s">
        <v>582</v>
      </c>
      <c r="B1239" s="314" t="s">
        <v>583</v>
      </c>
      <c r="C1239" s="314" t="s">
        <v>565</v>
      </c>
      <c r="D1239" s="315" t="s">
        <v>585</v>
      </c>
      <c r="E1239" s="325" t="s">
        <v>586</v>
      </c>
      <c r="F1239" s="317">
        <v>54.6531</v>
      </c>
      <c r="G1239" s="318"/>
      <c r="H1239" s="318"/>
      <c r="I1239" s="318"/>
      <c r="J1239" s="318"/>
      <c r="K1239" s="318"/>
      <c r="L1239" s="317"/>
      <c r="M1239" s="318"/>
      <c r="N1239" s="318"/>
      <c r="O1239" s="318"/>
      <c r="P1239" s="318"/>
      <c r="Q1239" s="318"/>
      <c r="R1239" s="318">
        <v>54.6531</v>
      </c>
      <c r="S1239" s="317"/>
      <c r="T1239" s="318"/>
      <c r="U1239" s="318"/>
      <c r="V1239" s="318"/>
    </row>
    <row r="1240" s="304" customFormat="1" ht="22.8" customHeight="1" spans="1:22">
      <c r="A1240" s="309"/>
      <c r="B1240" s="309"/>
      <c r="C1240" s="309"/>
      <c r="D1240" s="312" t="s">
        <v>1052</v>
      </c>
      <c r="E1240" s="312" t="s">
        <v>1053</v>
      </c>
      <c r="F1240" s="310">
        <v>748.303163</v>
      </c>
      <c r="G1240" s="310">
        <v>543.4356</v>
      </c>
      <c r="H1240" s="310">
        <v>311.1888</v>
      </c>
      <c r="I1240" s="310"/>
      <c r="J1240" s="310">
        <v>89.1744</v>
      </c>
      <c r="K1240" s="310">
        <v>143.0724</v>
      </c>
      <c r="L1240" s="310">
        <v>139.655263</v>
      </c>
      <c r="M1240" s="310">
        <v>85.9417</v>
      </c>
      <c r="N1240" s="310"/>
      <c r="O1240" s="310">
        <v>46.7308</v>
      </c>
      <c r="P1240" s="310"/>
      <c r="Q1240" s="310">
        <v>6.982763</v>
      </c>
      <c r="R1240" s="310">
        <v>65.2123</v>
      </c>
      <c r="S1240" s="310"/>
      <c r="T1240" s="310"/>
      <c r="U1240" s="310"/>
      <c r="V1240" s="310"/>
    </row>
    <row r="1241" s="304" customFormat="1" ht="22.8" customHeight="1" spans="1:22">
      <c r="A1241" s="321" t="s">
        <v>568</v>
      </c>
      <c r="B1241" s="321"/>
      <c r="C1241" s="321"/>
      <c r="D1241" s="311" t="s">
        <v>568</v>
      </c>
      <c r="E1241" s="311" t="s">
        <v>264</v>
      </c>
      <c r="F1241" s="313">
        <v>92.924463</v>
      </c>
      <c r="G1241" s="313"/>
      <c r="H1241" s="313"/>
      <c r="I1241" s="313"/>
      <c r="J1241" s="313"/>
      <c r="K1241" s="313"/>
      <c r="L1241" s="313">
        <v>92.924463</v>
      </c>
      <c r="M1241" s="313">
        <v>85.9417</v>
      </c>
      <c r="N1241" s="313"/>
      <c r="O1241" s="313"/>
      <c r="P1241" s="313"/>
      <c r="Q1241" s="313">
        <v>6.982763</v>
      </c>
      <c r="R1241" s="313"/>
      <c r="S1241" s="313"/>
      <c r="T1241" s="313"/>
      <c r="U1241" s="313"/>
      <c r="V1241" s="313"/>
    </row>
    <row r="1242" s="304" customFormat="1" ht="22.8" customHeight="1" spans="1:22">
      <c r="A1242" s="321" t="s">
        <v>568</v>
      </c>
      <c r="B1242" s="321" t="s">
        <v>569</v>
      </c>
      <c r="C1242" s="321"/>
      <c r="D1242" s="311" t="s">
        <v>570</v>
      </c>
      <c r="E1242" s="311" t="s">
        <v>277</v>
      </c>
      <c r="F1242" s="313">
        <v>85.9417</v>
      </c>
      <c r="G1242" s="313"/>
      <c r="H1242" s="313"/>
      <c r="I1242" s="313"/>
      <c r="J1242" s="313"/>
      <c r="K1242" s="313"/>
      <c r="L1242" s="313">
        <v>85.9417</v>
      </c>
      <c r="M1242" s="313">
        <v>85.9417</v>
      </c>
      <c r="N1242" s="313"/>
      <c r="O1242" s="313"/>
      <c r="P1242" s="313"/>
      <c r="Q1242" s="313"/>
      <c r="R1242" s="313"/>
      <c r="S1242" s="313"/>
      <c r="T1242" s="313"/>
      <c r="U1242" s="313"/>
      <c r="V1242" s="313"/>
    </row>
    <row r="1243" s="304" customFormat="1" ht="22.8" customHeight="1" spans="1:22">
      <c r="A1243" s="314" t="s">
        <v>568</v>
      </c>
      <c r="B1243" s="314" t="s">
        <v>569</v>
      </c>
      <c r="C1243" s="314" t="s">
        <v>569</v>
      </c>
      <c r="D1243" s="315" t="s">
        <v>571</v>
      </c>
      <c r="E1243" s="325" t="s">
        <v>572</v>
      </c>
      <c r="F1243" s="317">
        <v>85.9417</v>
      </c>
      <c r="G1243" s="318"/>
      <c r="H1243" s="318"/>
      <c r="I1243" s="318"/>
      <c r="J1243" s="318"/>
      <c r="K1243" s="318"/>
      <c r="L1243" s="317">
        <v>85.9417</v>
      </c>
      <c r="M1243" s="318">
        <v>85.9417</v>
      </c>
      <c r="N1243" s="318"/>
      <c r="O1243" s="318"/>
      <c r="P1243" s="318"/>
      <c r="Q1243" s="318"/>
      <c r="R1243" s="318"/>
      <c r="S1243" s="317"/>
      <c r="T1243" s="318"/>
      <c r="U1243" s="318"/>
      <c r="V1243" s="318"/>
    </row>
    <row r="1244" s="304" customFormat="1" ht="22.8" customHeight="1" spans="1:22">
      <c r="A1244" s="321" t="s">
        <v>568</v>
      </c>
      <c r="B1244" s="321" t="s">
        <v>573</v>
      </c>
      <c r="C1244" s="321"/>
      <c r="D1244" s="311" t="s">
        <v>574</v>
      </c>
      <c r="E1244" s="311" t="s">
        <v>317</v>
      </c>
      <c r="F1244" s="313">
        <v>6.982763</v>
      </c>
      <c r="G1244" s="313"/>
      <c r="H1244" s="313"/>
      <c r="I1244" s="313"/>
      <c r="J1244" s="313"/>
      <c r="K1244" s="313"/>
      <c r="L1244" s="313">
        <v>6.982763</v>
      </c>
      <c r="M1244" s="313"/>
      <c r="N1244" s="313"/>
      <c r="O1244" s="313"/>
      <c r="P1244" s="313"/>
      <c r="Q1244" s="313">
        <v>6.982763</v>
      </c>
      <c r="R1244" s="313"/>
      <c r="S1244" s="313"/>
      <c r="T1244" s="313"/>
      <c r="U1244" s="313"/>
      <c r="V1244" s="313"/>
    </row>
    <row r="1245" s="304" customFormat="1" ht="22.8" customHeight="1" spans="1:22">
      <c r="A1245" s="314" t="s">
        <v>568</v>
      </c>
      <c r="B1245" s="314" t="s">
        <v>573</v>
      </c>
      <c r="C1245" s="314" t="s">
        <v>573</v>
      </c>
      <c r="D1245" s="315" t="s">
        <v>575</v>
      </c>
      <c r="E1245" s="325" t="s">
        <v>576</v>
      </c>
      <c r="F1245" s="317">
        <v>6.982763</v>
      </c>
      <c r="G1245" s="318"/>
      <c r="H1245" s="318"/>
      <c r="I1245" s="318"/>
      <c r="J1245" s="318"/>
      <c r="K1245" s="318"/>
      <c r="L1245" s="317">
        <v>6.982763</v>
      </c>
      <c r="M1245" s="318"/>
      <c r="N1245" s="318"/>
      <c r="O1245" s="318"/>
      <c r="P1245" s="318"/>
      <c r="Q1245" s="318">
        <v>6.982763</v>
      </c>
      <c r="R1245" s="318"/>
      <c r="S1245" s="317"/>
      <c r="T1245" s="318"/>
      <c r="U1245" s="318"/>
      <c r="V1245" s="318"/>
    </row>
    <row r="1246" s="304" customFormat="1" ht="22.8" customHeight="1" spans="1:22">
      <c r="A1246" s="321" t="s">
        <v>577</v>
      </c>
      <c r="B1246" s="321"/>
      <c r="C1246" s="321"/>
      <c r="D1246" s="311" t="s">
        <v>577</v>
      </c>
      <c r="E1246" s="311" t="s">
        <v>318</v>
      </c>
      <c r="F1246" s="313">
        <v>46.7308</v>
      </c>
      <c r="G1246" s="313"/>
      <c r="H1246" s="313"/>
      <c r="I1246" s="313"/>
      <c r="J1246" s="313"/>
      <c r="K1246" s="313"/>
      <c r="L1246" s="313">
        <v>46.7308</v>
      </c>
      <c r="M1246" s="313"/>
      <c r="N1246" s="313"/>
      <c r="O1246" s="313">
        <v>46.7308</v>
      </c>
      <c r="P1246" s="313"/>
      <c r="Q1246" s="313"/>
      <c r="R1246" s="313"/>
      <c r="S1246" s="313"/>
      <c r="T1246" s="313"/>
      <c r="U1246" s="313"/>
      <c r="V1246" s="313"/>
    </row>
    <row r="1247" s="304" customFormat="1" ht="22.8" customHeight="1" spans="1:22">
      <c r="A1247" s="321" t="s">
        <v>577</v>
      </c>
      <c r="B1247" s="321" t="s">
        <v>578</v>
      </c>
      <c r="C1247" s="321"/>
      <c r="D1247" s="311" t="s">
        <v>579</v>
      </c>
      <c r="E1247" s="311" t="s">
        <v>344</v>
      </c>
      <c r="F1247" s="313">
        <v>46.7308</v>
      </c>
      <c r="G1247" s="313"/>
      <c r="H1247" s="313"/>
      <c r="I1247" s="313"/>
      <c r="J1247" s="313"/>
      <c r="K1247" s="313"/>
      <c r="L1247" s="313">
        <v>46.7308</v>
      </c>
      <c r="M1247" s="313"/>
      <c r="N1247" s="313"/>
      <c r="O1247" s="313">
        <v>46.7308</v>
      </c>
      <c r="P1247" s="313"/>
      <c r="Q1247" s="313"/>
      <c r="R1247" s="313"/>
      <c r="S1247" s="313"/>
      <c r="T1247" s="313"/>
      <c r="U1247" s="313"/>
      <c r="V1247" s="313"/>
    </row>
    <row r="1248" s="304" customFormat="1" ht="22.8" customHeight="1" spans="1:22">
      <c r="A1248" s="314" t="s">
        <v>577</v>
      </c>
      <c r="B1248" s="314" t="s">
        <v>578</v>
      </c>
      <c r="C1248" s="314" t="s">
        <v>583</v>
      </c>
      <c r="D1248" s="315" t="s">
        <v>677</v>
      </c>
      <c r="E1248" s="325" t="s">
        <v>678</v>
      </c>
      <c r="F1248" s="317">
        <v>46.7308</v>
      </c>
      <c r="G1248" s="318"/>
      <c r="H1248" s="318"/>
      <c r="I1248" s="318"/>
      <c r="J1248" s="318"/>
      <c r="K1248" s="318"/>
      <c r="L1248" s="317">
        <v>46.7308</v>
      </c>
      <c r="M1248" s="318"/>
      <c r="N1248" s="318"/>
      <c r="O1248" s="318">
        <v>46.7308</v>
      </c>
      <c r="P1248" s="318"/>
      <c r="Q1248" s="318"/>
      <c r="R1248" s="318"/>
      <c r="S1248" s="317"/>
      <c r="T1248" s="318"/>
      <c r="U1248" s="318"/>
      <c r="V1248" s="318"/>
    </row>
    <row r="1249" s="304" customFormat="1" ht="22.8" customHeight="1" spans="1:22">
      <c r="A1249" s="321" t="s">
        <v>1029</v>
      </c>
      <c r="B1249" s="321"/>
      <c r="C1249" s="321"/>
      <c r="D1249" s="311" t="s">
        <v>1029</v>
      </c>
      <c r="E1249" s="311" t="s">
        <v>376</v>
      </c>
      <c r="F1249" s="313">
        <v>543.4356</v>
      </c>
      <c r="G1249" s="313">
        <v>543.4356</v>
      </c>
      <c r="H1249" s="313">
        <v>311.1888</v>
      </c>
      <c r="I1249" s="313"/>
      <c r="J1249" s="313">
        <v>89.1744</v>
      </c>
      <c r="K1249" s="313">
        <v>143.0724</v>
      </c>
      <c r="L1249" s="313"/>
      <c r="M1249" s="313"/>
      <c r="N1249" s="313"/>
      <c r="O1249" s="313"/>
      <c r="P1249" s="313"/>
      <c r="Q1249" s="313"/>
      <c r="R1249" s="313"/>
      <c r="S1249" s="313"/>
      <c r="T1249" s="313"/>
      <c r="U1249" s="313"/>
      <c r="V1249" s="313"/>
    </row>
    <row r="1250" s="304" customFormat="1" ht="22.8" customHeight="1" spans="1:22">
      <c r="A1250" s="321" t="s">
        <v>1029</v>
      </c>
      <c r="B1250" s="321" t="s">
        <v>565</v>
      </c>
      <c r="C1250" s="321"/>
      <c r="D1250" s="311" t="s">
        <v>1030</v>
      </c>
      <c r="E1250" s="311" t="s">
        <v>377</v>
      </c>
      <c r="F1250" s="313">
        <v>543.4356</v>
      </c>
      <c r="G1250" s="313">
        <v>543.4356</v>
      </c>
      <c r="H1250" s="313">
        <v>311.1888</v>
      </c>
      <c r="I1250" s="313"/>
      <c r="J1250" s="313">
        <v>89.1744</v>
      </c>
      <c r="K1250" s="313">
        <v>143.0724</v>
      </c>
      <c r="L1250" s="313"/>
      <c r="M1250" s="313"/>
      <c r="N1250" s="313"/>
      <c r="O1250" s="313"/>
      <c r="P1250" s="313"/>
      <c r="Q1250" s="313"/>
      <c r="R1250" s="313"/>
      <c r="S1250" s="313"/>
      <c r="T1250" s="313"/>
      <c r="U1250" s="313"/>
      <c r="V1250" s="313"/>
    </row>
    <row r="1251" s="304" customFormat="1" ht="22.8" customHeight="1" spans="1:22">
      <c r="A1251" s="314" t="s">
        <v>1029</v>
      </c>
      <c r="B1251" s="314" t="s">
        <v>565</v>
      </c>
      <c r="C1251" s="314" t="s">
        <v>565</v>
      </c>
      <c r="D1251" s="315" t="s">
        <v>1031</v>
      </c>
      <c r="E1251" s="325" t="s">
        <v>567</v>
      </c>
      <c r="F1251" s="317">
        <v>543.4356</v>
      </c>
      <c r="G1251" s="318">
        <v>543.4356</v>
      </c>
      <c r="H1251" s="318">
        <v>311.1888</v>
      </c>
      <c r="I1251" s="318"/>
      <c r="J1251" s="318">
        <v>89.1744</v>
      </c>
      <c r="K1251" s="318">
        <v>143.0724</v>
      </c>
      <c r="L1251" s="317"/>
      <c r="M1251" s="318"/>
      <c r="N1251" s="318"/>
      <c r="O1251" s="318"/>
      <c r="P1251" s="318"/>
      <c r="Q1251" s="318"/>
      <c r="R1251" s="318"/>
      <c r="S1251" s="317"/>
      <c r="T1251" s="318"/>
      <c r="U1251" s="318"/>
      <c r="V1251" s="318"/>
    </row>
    <row r="1252" s="304" customFormat="1" ht="22.8" customHeight="1" spans="1:22">
      <c r="A1252" s="321" t="s">
        <v>582</v>
      </c>
      <c r="B1252" s="321"/>
      <c r="C1252" s="321"/>
      <c r="D1252" s="311" t="s">
        <v>582</v>
      </c>
      <c r="E1252" s="311" t="s">
        <v>454</v>
      </c>
      <c r="F1252" s="313">
        <v>65.2123</v>
      </c>
      <c r="G1252" s="313"/>
      <c r="H1252" s="313"/>
      <c r="I1252" s="313"/>
      <c r="J1252" s="313"/>
      <c r="K1252" s="313"/>
      <c r="L1252" s="313"/>
      <c r="M1252" s="313"/>
      <c r="N1252" s="313"/>
      <c r="O1252" s="313"/>
      <c r="P1252" s="313"/>
      <c r="Q1252" s="313"/>
      <c r="R1252" s="313">
        <v>65.2123</v>
      </c>
      <c r="S1252" s="313"/>
      <c r="T1252" s="313"/>
      <c r="U1252" s="313"/>
      <c r="V1252" s="313"/>
    </row>
    <row r="1253" s="304" customFormat="1" ht="22.8" customHeight="1" spans="1:22">
      <c r="A1253" s="321" t="s">
        <v>582</v>
      </c>
      <c r="B1253" s="321" t="s">
        <v>583</v>
      </c>
      <c r="C1253" s="321"/>
      <c r="D1253" s="311" t="s">
        <v>584</v>
      </c>
      <c r="E1253" s="311" t="s">
        <v>460</v>
      </c>
      <c r="F1253" s="313">
        <v>65.2123</v>
      </c>
      <c r="G1253" s="313"/>
      <c r="H1253" s="313"/>
      <c r="I1253" s="313"/>
      <c r="J1253" s="313"/>
      <c r="K1253" s="313"/>
      <c r="L1253" s="313"/>
      <c r="M1253" s="313"/>
      <c r="N1253" s="313"/>
      <c r="O1253" s="313"/>
      <c r="P1253" s="313"/>
      <c r="Q1253" s="313"/>
      <c r="R1253" s="313">
        <v>65.2123</v>
      </c>
      <c r="S1253" s="313"/>
      <c r="T1253" s="313"/>
      <c r="U1253" s="313"/>
      <c r="V1253" s="313"/>
    </row>
    <row r="1254" s="304" customFormat="1" ht="22.8" customHeight="1" spans="1:22">
      <c r="A1254" s="314" t="s">
        <v>582</v>
      </c>
      <c r="B1254" s="314" t="s">
        <v>583</v>
      </c>
      <c r="C1254" s="314" t="s">
        <v>565</v>
      </c>
      <c r="D1254" s="315" t="s">
        <v>585</v>
      </c>
      <c r="E1254" s="325" t="s">
        <v>586</v>
      </c>
      <c r="F1254" s="317">
        <v>65.2123</v>
      </c>
      <c r="G1254" s="318"/>
      <c r="H1254" s="318"/>
      <c r="I1254" s="318"/>
      <c r="J1254" s="318"/>
      <c r="K1254" s="318"/>
      <c r="L1254" s="317"/>
      <c r="M1254" s="318"/>
      <c r="N1254" s="318"/>
      <c r="O1254" s="318"/>
      <c r="P1254" s="318"/>
      <c r="Q1254" s="318"/>
      <c r="R1254" s="318">
        <v>65.2123</v>
      </c>
      <c r="S1254" s="317"/>
      <c r="T1254" s="318"/>
      <c r="U1254" s="318"/>
      <c r="V1254" s="318"/>
    </row>
    <row r="1255" s="304" customFormat="1" ht="22.8" customHeight="1" spans="1:22">
      <c r="A1255" s="309"/>
      <c r="B1255" s="309"/>
      <c r="C1255" s="309"/>
      <c r="D1255" s="311" t="s">
        <v>1054</v>
      </c>
      <c r="E1255" s="311" t="s">
        <v>1055</v>
      </c>
      <c r="F1255" s="310">
        <v>3273.52856</v>
      </c>
      <c r="G1255" s="310">
        <v>2389.439</v>
      </c>
      <c r="H1255" s="310">
        <v>1317.8856</v>
      </c>
      <c r="I1255" s="310">
        <v>157.1868</v>
      </c>
      <c r="J1255" s="310">
        <v>398.3622</v>
      </c>
      <c r="K1255" s="310">
        <v>516.0044</v>
      </c>
      <c r="L1255" s="310">
        <v>597.35686</v>
      </c>
      <c r="M1255" s="310">
        <v>369.3221</v>
      </c>
      <c r="N1255" s="310"/>
      <c r="O1255" s="310">
        <v>200.8189</v>
      </c>
      <c r="P1255" s="310"/>
      <c r="Q1255" s="310">
        <v>27.21586</v>
      </c>
      <c r="R1255" s="310">
        <v>286.7327</v>
      </c>
      <c r="S1255" s="310"/>
      <c r="T1255" s="310"/>
      <c r="U1255" s="310"/>
      <c r="V1255" s="310"/>
    </row>
    <row r="1256" s="304" customFormat="1" ht="22.8" customHeight="1" spans="1:22">
      <c r="A1256" s="309"/>
      <c r="B1256" s="309"/>
      <c r="C1256" s="309"/>
      <c r="D1256" s="312" t="s">
        <v>1056</v>
      </c>
      <c r="E1256" s="312" t="s">
        <v>1057</v>
      </c>
      <c r="F1256" s="310">
        <v>3273.52856</v>
      </c>
      <c r="G1256" s="310">
        <v>2389.439</v>
      </c>
      <c r="H1256" s="310">
        <v>1317.8856</v>
      </c>
      <c r="I1256" s="310">
        <v>157.1868</v>
      </c>
      <c r="J1256" s="310">
        <v>398.3622</v>
      </c>
      <c r="K1256" s="310">
        <v>516.0044</v>
      </c>
      <c r="L1256" s="310">
        <v>597.35686</v>
      </c>
      <c r="M1256" s="310">
        <v>369.3221</v>
      </c>
      <c r="N1256" s="310"/>
      <c r="O1256" s="310">
        <v>200.8189</v>
      </c>
      <c r="P1256" s="310"/>
      <c r="Q1256" s="310">
        <v>27.21586</v>
      </c>
      <c r="R1256" s="310">
        <v>286.7327</v>
      </c>
      <c r="S1256" s="310"/>
      <c r="T1256" s="310"/>
      <c r="U1256" s="310"/>
      <c r="V1256" s="310"/>
    </row>
    <row r="1257" s="304" customFormat="1" ht="22.8" customHeight="1" spans="1:22">
      <c r="A1257" s="321" t="s">
        <v>568</v>
      </c>
      <c r="B1257" s="321"/>
      <c r="C1257" s="321"/>
      <c r="D1257" s="311" t="s">
        <v>568</v>
      </c>
      <c r="E1257" s="311" t="s">
        <v>264</v>
      </c>
      <c r="F1257" s="313">
        <v>396.53796</v>
      </c>
      <c r="G1257" s="313"/>
      <c r="H1257" s="313"/>
      <c r="I1257" s="313"/>
      <c r="J1257" s="313"/>
      <c r="K1257" s="313"/>
      <c r="L1257" s="313">
        <v>396.53796</v>
      </c>
      <c r="M1257" s="313">
        <v>369.3221</v>
      </c>
      <c r="N1257" s="313"/>
      <c r="O1257" s="313"/>
      <c r="P1257" s="313"/>
      <c r="Q1257" s="313">
        <v>27.21586</v>
      </c>
      <c r="R1257" s="313"/>
      <c r="S1257" s="313"/>
      <c r="T1257" s="313"/>
      <c r="U1257" s="313"/>
      <c r="V1257" s="313"/>
    </row>
    <row r="1258" s="304" customFormat="1" ht="22.8" customHeight="1" spans="1:22">
      <c r="A1258" s="321" t="s">
        <v>568</v>
      </c>
      <c r="B1258" s="321" t="s">
        <v>569</v>
      </c>
      <c r="C1258" s="321"/>
      <c r="D1258" s="311" t="s">
        <v>570</v>
      </c>
      <c r="E1258" s="311" t="s">
        <v>277</v>
      </c>
      <c r="F1258" s="313">
        <v>369.3221</v>
      </c>
      <c r="G1258" s="313"/>
      <c r="H1258" s="313"/>
      <c r="I1258" s="313"/>
      <c r="J1258" s="313"/>
      <c r="K1258" s="313"/>
      <c r="L1258" s="313">
        <v>369.3221</v>
      </c>
      <c r="M1258" s="313">
        <v>369.3221</v>
      </c>
      <c r="N1258" s="313"/>
      <c r="O1258" s="313"/>
      <c r="P1258" s="313"/>
      <c r="Q1258" s="313"/>
      <c r="R1258" s="313"/>
      <c r="S1258" s="313"/>
      <c r="T1258" s="313"/>
      <c r="U1258" s="313"/>
      <c r="V1258" s="313"/>
    </row>
    <row r="1259" s="304" customFormat="1" ht="22.8" customHeight="1" spans="1:22">
      <c r="A1259" s="314" t="s">
        <v>568</v>
      </c>
      <c r="B1259" s="314" t="s">
        <v>569</v>
      </c>
      <c r="C1259" s="314" t="s">
        <v>569</v>
      </c>
      <c r="D1259" s="315" t="s">
        <v>571</v>
      </c>
      <c r="E1259" s="325" t="s">
        <v>572</v>
      </c>
      <c r="F1259" s="317">
        <v>369.3221</v>
      </c>
      <c r="G1259" s="318"/>
      <c r="H1259" s="318"/>
      <c r="I1259" s="318"/>
      <c r="J1259" s="318"/>
      <c r="K1259" s="318"/>
      <c r="L1259" s="317">
        <v>369.3221</v>
      </c>
      <c r="M1259" s="318">
        <v>369.3221</v>
      </c>
      <c r="N1259" s="318"/>
      <c r="O1259" s="318"/>
      <c r="P1259" s="318"/>
      <c r="Q1259" s="318"/>
      <c r="R1259" s="318"/>
      <c r="S1259" s="317"/>
      <c r="T1259" s="318"/>
      <c r="U1259" s="318"/>
      <c r="V1259" s="318"/>
    </row>
    <row r="1260" s="304" customFormat="1" ht="22.8" customHeight="1" spans="1:22">
      <c r="A1260" s="321" t="s">
        <v>568</v>
      </c>
      <c r="B1260" s="321" t="s">
        <v>573</v>
      </c>
      <c r="C1260" s="321"/>
      <c r="D1260" s="311" t="s">
        <v>574</v>
      </c>
      <c r="E1260" s="311" t="s">
        <v>317</v>
      </c>
      <c r="F1260" s="313">
        <v>27.21586</v>
      </c>
      <c r="G1260" s="313"/>
      <c r="H1260" s="313"/>
      <c r="I1260" s="313"/>
      <c r="J1260" s="313"/>
      <c r="K1260" s="313"/>
      <c r="L1260" s="313">
        <v>27.21586</v>
      </c>
      <c r="M1260" s="313"/>
      <c r="N1260" s="313"/>
      <c r="O1260" s="313"/>
      <c r="P1260" s="313"/>
      <c r="Q1260" s="313">
        <v>27.21586</v>
      </c>
      <c r="R1260" s="313"/>
      <c r="S1260" s="313"/>
      <c r="T1260" s="313"/>
      <c r="U1260" s="313"/>
      <c r="V1260" s="313"/>
    </row>
    <row r="1261" s="304" customFormat="1" ht="22.8" customHeight="1" spans="1:22">
      <c r="A1261" s="314" t="s">
        <v>568</v>
      </c>
      <c r="B1261" s="314" t="s">
        <v>573</v>
      </c>
      <c r="C1261" s="314" t="s">
        <v>573</v>
      </c>
      <c r="D1261" s="315" t="s">
        <v>575</v>
      </c>
      <c r="E1261" s="325" t="s">
        <v>576</v>
      </c>
      <c r="F1261" s="317">
        <v>27.21586</v>
      </c>
      <c r="G1261" s="318"/>
      <c r="H1261" s="318"/>
      <c r="I1261" s="318"/>
      <c r="J1261" s="318"/>
      <c r="K1261" s="318"/>
      <c r="L1261" s="317">
        <v>27.21586</v>
      </c>
      <c r="M1261" s="318"/>
      <c r="N1261" s="318"/>
      <c r="O1261" s="318"/>
      <c r="P1261" s="318"/>
      <c r="Q1261" s="318">
        <v>27.21586</v>
      </c>
      <c r="R1261" s="318"/>
      <c r="S1261" s="317"/>
      <c r="T1261" s="318"/>
      <c r="U1261" s="318"/>
      <c r="V1261" s="318"/>
    </row>
    <row r="1262" s="304" customFormat="1" ht="22.8" customHeight="1" spans="1:22">
      <c r="A1262" s="321" t="s">
        <v>577</v>
      </c>
      <c r="B1262" s="321"/>
      <c r="C1262" s="321"/>
      <c r="D1262" s="311" t="s">
        <v>577</v>
      </c>
      <c r="E1262" s="311" t="s">
        <v>318</v>
      </c>
      <c r="F1262" s="313">
        <v>200.8189</v>
      </c>
      <c r="G1262" s="313"/>
      <c r="H1262" s="313"/>
      <c r="I1262" s="313"/>
      <c r="J1262" s="313"/>
      <c r="K1262" s="313"/>
      <c r="L1262" s="313">
        <v>200.8189</v>
      </c>
      <c r="M1262" s="313"/>
      <c r="N1262" s="313"/>
      <c r="O1262" s="313">
        <v>200.8189</v>
      </c>
      <c r="P1262" s="313"/>
      <c r="Q1262" s="313"/>
      <c r="R1262" s="313"/>
      <c r="S1262" s="313"/>
      <c r="T1262" s="313"/>
      <c r="U1262" s="313"/>
      <c r="V1262" s="313"/>
    </row>
    <row r="1263" s="304" customFormat="1" ht="22.8" customHeight="1" spans="1:22">
      <c r="A1263" s="321" t="s">
        <v>577</v>
      </c>
      <c r="B1263" s="321" t="s">
        <v>578</v>
      </c>
      <c r="C1263" s="321"/>
      <c r="D1263" s="311" t="s">
        <v>579</v>
      </c>
      <c r="E1263" s="311" t="s">
        <v>344</v>
      </c>
      <c r="F1263" s="313">
        <v>200.8189</v>
      </c>
      <c r="G1263" s="313"/>
      <c r="H1263" s="313"/>
      <c r="I1263" s="313"/>
      <c r="J1263" s="313"/>
      <c r="K1263" s="313"/>
      <c r="L1263" s="313">
        <v>200.8189</v>
      </c>
      <c r="M1263" s="313"/>
      <c r="N1263" s="313"/>
      <c r="O1263" s="313">
        <v>200.8189</v>
      </c>
      <c r="P1263" s="313"/>
      <c r="Q1263" s="313"/>
      <c r="R1263" s="313"/>
      <c r="S1263" s="313"/>
      <c r="T1263" s="313"/>
      <c r="U1263" s="313"/>
      <c r="V1263" s="313"/>
    </row>
    <row r="1264" s="304" customFormat="1" ht="22.8" customHeight="1" spans="1:22">
      <c r="A1264" s="314" t="s">
        <v>577</v>
      </c>
      <c r="B1264" s="314" t="s">
        <v>578</v>
      </c>
      <c r="C1264" s="314" t="s">
        <v>565</v>
      </c>
      <c r="D1264" s="315" t="s">
        <v>580</v>
      </c>
      <c r="E1264" s="325" t="s">
        <v>581</v>
      </c>
      <c r="F1264" s="317">
        <v>200.8189</v>
      </c>
      <c r="G1264" s="318"/>
      <c r="H1264" s="318"/>
      <c r="I1264" s="318"/>
      <c r="J1264" s="318"/>
      <c r="K1264" s="318"/>
      <c r="L1264" s="317">
        <v>200.8189</v>
      </c>
      <c r="M1264" s="318"/>
      <c r="N1264" s="318"/>
      <c r="O1264" s="318">
        <v>200.8189</v>
      </c>
      <c r="P1264" s="318"/>
      <c r="Q1264" s="318"/>
      <c r="R1264" s="318"/>
      <c r="S1264" s="317"/>
      <c r="T1264" s="318"/>
      <c r="U1264" s="318"/>
      <c r="V1264" s="318"/>
    </row>
    <row r="1265" s="304" customFormat="1" ht="22.8" customHeight="1" spans="1:22">
      <c r="A1265" s="321" t="s">
        <v>1058</v>
      </c>
      <c r="B1265" s="321"/>
      <c r="C1265" s="321"/>
      <c r="D1265" s="311" t="s">
        <v>1058</v>
      </c>
      <c r="E1265" s="311" t="s">
        <v>444</v>
      </c>
      <c r="F1265" s="313">
        <v>2389.439</v>
      </c>
      <c r="G1265" s="313">
        <v>2389.439</v>
      </c>
      <c r="H1265" s="313">
        <v>1317.8856</v>
      </c>
      <c r="I1265" s="313">
        <v>157.1868</v>
      </c>
      <c r="J1265" s="313">
        <v>398.3622</v>
      </c>
      <c r="K1265" s="313">
        <v>516.0044</v>
      </c>
      <c r="L1265" s="313"/>
      <c r="M1265" s="313"/>
      <c r="N1265" s="313"/>
      <c r="O1265" s="313"/>
      <c r="P1265" s="313"/>
      <c r="Q1265" s="313"/>
      <c r="R1265" s="313"/>
      <c r="S1265" s="313"/>
      <c r="T1265" s="313"/>
      <c r="U1265" s="313"/>
      <c r="V1265" s="313"/>
    </row>
    <row r="1266" s="304" customFormat="1" ht="22.8" customHeight="1" spans="1:22">
      <c r="A1266" s="321" t="s">
        <v>1058</v>
      </c>
      <c r="B1266" s="321" t="s">
        <v>565</v>
      </c>
      <c r="C1266" s="321"/>
      <c r="D1266" s="311" t="s">
        <v>1059</v>
      </c>
      <c r="E1266" s="311" t="s">
        <v>445</v>
      </c>
      <c r="F1266" s="313">
        <v>2389.439</v>
      </c>
      <c r="G1266" s="313">
        <v>2389.439</v>
      </c>
      <c r="H1266" s="313">
        <v>1317.8856</v>
      </c>
      <c r="I1266" s="313">
        <v>157.1868</v>
      </c>
      <c r="J1266" s="313">
        <v>398.3622</v>
      </c>
      <c r="K1266" s="313">
        <v>516.0044</v>
      </c>
      <c r="L1266" s="313"/>
      <c r="M1266" s="313"/>
      <c r="N1266" s="313"/>
      <c r="O1266" s="313"/>
      <c r="P1266" s="313"/>
      <c r="Q1266" s="313"/>
      <c r="R1266" s="313"/>
      <c r="S1266" s="313"/>
      <c r="T1266" s="313"/>
      <c r="U1266" s="313"/>
      <c r="V1266" s="313"/>
    </row>
    <row r="1267" s="304" customFormat="1" ht="22.8" customHeight="1" spans="1:22">
      <c r="A1267" s="314" t="s">
        <v>1058</v>
      </c>
      <c r="B1267" s="314" t="s">
        <v>565</v>
      </c>
      <c r="C1267" s="314" t="s">
        <v>565</v>
      </c>
      <c r="D1267" s="315" t="s">
        <v>1060</v>
      </c>
      <c r="E1267" s="325" t="s">
        <v>567</v>
      </c>
      <c r="F1267" s="317">
        <v>2389.439</v>
      </c>
      <c r="G1267" s="318">
        <v>2389.439</v>
      </c>
      <c r="H1267" s="318">
        <v>1317.8856</v>
      </c>
      <c r="I1267" s="318">
        <v>157.1868</v>
      </c>
      <c r="J1267" s="318">
        <v>398.3622</v>
      </c>
      <c r="K1267" s="318">
        <v>516.0044</v>
      </c>
      <c r="L1267" s="317"/>
      <c r="M1267" s="318"/>
      <c r="N1267" s="318"/>
      <c r="O1267" s="318"/>
      <c r="P1267" s="318"/>
      <c r="Q1267" s="318"/>
      <c r="R1267" s="318"/>
      <c r="S1267" s="317"/>
      <c r="T1267" s="318"/>
      <c r="U1267" s="318"/>
      <c r="V1267" s="318"/>
    </row>
    <row r="1268" s="304" customFormat="1" ht="22.8" customHeight="1" spans="1:22">
      <c r="A1268" s="321" t="s">
        <v>582</v>
      </c>
      <c r="B1268" s="321"/>
      <c r="C1268" s="321"/>
      <c r="D1268" s="311" t="s">
        <v>582</v>
      </c>
      <c r="E1268" s="311" t="s">
        <v>454</v>
      </c>
      <c r="F1268" s="313">
        <v>286.7327</v>
      </c>
      <c r="G1268" s="313"/>
      <c r="H1268" s="313"/>
      <c r="I1268" s="313"/>
      <c r="J1268" s="313"/>
      <c r="K1268" s="313"/>
      <c r="L1268" s="313"/>
      <c r="M1268" s="313"/>
      <c r="N1268" s="313"/>
      <c r="O1268" s="313"/>
      <c r="P1268" s="313"/>
      <c r="Q1268" s="313"/>
      <c r="R1268" s="313">
        <v>286.7327</v>
      </c>
      <c r="S1268" s="313"/>
      <c r="T1268" s="313"/>
      <c r="U1268" s="313"/>
      <c r="V1268" s="313"/>
    </row>
    <row r="1269" s="304" customFormat="1" ht="22.8" customHeight="1" spans="1:22">
      <c r="A1269" s="321" t="s">
        <v>582</v>
      </c>
      <c r="B1269" s="321" t="s">
        <v>583</v>
      </c>
      <c r="C1269" s="321"/>
      <c r="D1269" s="311" t="s">
        <v>584</v>
      </c>
      <c r="E1269" s="311" t="s">
        <v>460</v>
      </c>
      <c r="F1269" s="313">
        <v>286.7327</v>
      </c>
      <c r="G1269" s="313"/>
      <c r="H1269" s="313"/>
      <c r="I1269" s="313"/>
      <c r="J1269" s="313"/>
      <c r="K1269" s="313"/>
      <c r="L1269" s="313"/>
      <c r="M1269" s="313"/>
      <c r="N1269" s="313"/>
      <c r="O1269" s="313"/>
      <c r="P1269" s="313"/>
      <c r="Q1269" s="313"/>
      <c r="R1269" s="313">
        <v>286.7327</v>
      </c>
      <c r="S1269" s="313"/>
      <c r="T1269" s="313"/>
      <c r="U1269" s="313"/>
      <c r="V1269" s="313"/>
    </row>
    <row r="1270" s="304" customFormat="1" ht="22.8" customHeight="1" spans="1:22">
      <c r="A1270" s="314" t="s">
        <v>582</v>
      </c>
      <c r="B1270" s="314" t="s">
        <v>583</v>
      </c>
      <c r="C1270" s="314" t="s">
        <v>565</v>
      </c>
      <c r="D1270" s="315" t="s">
        <v>585</v>
      </c>
      <c r="E1270" s="325" t="s">
        <v>586</v>
      </c>
      <c r="F1270" s="317">
        <v>286.7327</v>
      </c>
      <c r="G1270" s="318"/>
      <c r="H1270" s="318"/>
      <c r="I1270" s="318"/>
      <c r="J1270" s="318"/>
      <c r="K1270" s="318"/>
      <c r="L1270" s="317"/>
      <c r="M1270" s="318"/>
      <c r="N1270" s="318"/>
      <c r="O1270" s="318"/>
      <c r="P1270" s="318"/>
      <c r="Q1270" s="318"/>
      <c r="R1270" s="318">
        <v>286.7327</v>
      </c>
      <c r="S1270" s="317"/>
      <c r="T1270" s="318"/>
      <c r="U1270" s="318"/>
      <c r="V1270" s="318"/>
    </row>
    <row r="1271" s="304" customFormat="1" ht="22.8" customHeight="1" spans="1:22">
      <c r="A1271" s="309"/>
      <c r="B1271" s="309"/>
      <c r="C1271" s="309"/>
      <c r="D1271" s="311" t="s">
        <v>1061</v>
      </c>
      <c r="E1271" s="311" t="s">
        <v>1062</v>
      </c>
      <c r="F1271" s="310">
        <v>2261.075205</v>
      </c>
      <c r="G1271" s="310">
        <v>1642.4408</v>
      </c>
      <c r="H1271" s="310">
        <v>949.98</v>
      </c>
      <c r="I1271" s="310">
        <v>47.3448</v>
      </c>
      <c r="J1271" s="310">
        <v>271.154</v>
      </c>
      <c r="K1271" s="310">
        <v>373.962</v>
      </c>
      <c r="L1271" s="310">
        <v>421.541505</v>
      </c>
      <c r="M1271" s="310">
        <v>260.2465</v>
      </c>
      <c r="N1271" s="310"/>
      <c r="O1271" s="310">
        <v>141.509</v>
      </c>
      <c r="P1271" s="310"/>
      <c r="Q1271" s="310">
        <v>19.786005</v>
      </c>
      <c r="R1271" s="310">
        <v>197.0929</v>
      </c>
      <c r="S1271" s="310"/>
      <c r="T1271" s="310"/>
      <c r="U1271" s="310"/>
      <c r="V1271" s="310"/>
    </row>
    <row r="1272" s="304" customFormat="1" ht="22.8" customHeight="1" spans="1:22">
      <c r="A1272" s="309"/>
      <c r="B1272" s="309"/>
      <c r="C1272" s="309"/>
      <c r="D1272" s="312" t="s">
        <v>1063</v>
      </c>
      <c r="E1272" s="312" t="s">
        <v>1064</v>
      </c>
      <c r="F1272" s="310">
        <v>1049.610961</v>
      </c>
      <c r="G1272" s="310">
        <v>762.6889</v>
      </c>
      <c r="H1272" s="310">
        <v>436.9428</v>
      </c>
      <c r="I1272" s="310">
        <v>40.4508</v>
      </c>
      <c r="J1272" s="310">
        <v>129.4941</v>
      </c>
      <c r="K1272" s="310">
        <v>155.8012</v>
      </c>
      <c r="L1272" s="310">
        <v>195.399361</v>
      </c>
      <c r="M1272" s="310">
        <v>120.9582</v>
      </c>
      <c r="N1272" s="310"/>
      <c r="O1272" s="310">
        <v>65.771</v>
      </c>
      <c r="P1272" s="310"/>
      <c r="Q1272" s="310">
        <v>8.670161</v>
      </c>
      <c r="R1272" s="310">
        <v>91.5227</v>
      </c>
      <c r="S1272" s="310"/>
      <c r="T1272" s="310"/>
      <c r="U1272" s="310"/>
      <c r="V1272" s="310"/>
    </row>
    <row r="1273" s="304" customFormat="1" ht="22.8" customHeight="1" spans="1:22">
      <c r="A1273" s="321" t="s">
        <v>568</v>
      </c>
      <c r="B1273" s="321"/>
      <c r="C1273" s="321"/>
      <c r="D1273" s="311" t="s">
        <v>568</v>
      </c>
      <c r="E1273" s="311" t="s">
        <v>264</v>
      </c>
      <c r="F1273" s="313">
        <v>129.628361</v>
      </c>
      <c r="G1273" s="313"/>
      <c r="H1273" s="313"/>
      <c r="I1273" s="313"/>
      <c r="J1273" s="313"/>
      <c r="K1273" s="313"/>
      <c r="L1273" s="313">
        <v>129.628361</v>
      </c>
      <c r="M1273" s="313">
        <v>120.9582</v>
      </c>
      <c r="N1273" s="313"/>
      <c r="O1273" s="313"/>
      <c r="P1273" s="313"/>
      <c r="Q1273" s="313">
        <v>8.670161</v>
      </c>
      <c r="R1273" s="313"/>
      <c r="S1273" s="313"/>
      <c r="T1273" s="313"/>
      <c r="U1273" s="313"/>
      <c r="V1273" s="313"/>
    </row>
    <row r="1274" s="304" customFormat="1" ht="22.8" customHeight="1" spans="1:22">
      <c r="A1274" s="321" t="s">
        <v>568</v>
      </c>
      <c r="B1274" s="321" t="s">
        <v>569</v>
      </c>
      <c r="C1274" s="321"/>
      <c r="D1274" s="311" t="s">
        <v>570</v>
      </c>
      <c r="E1274" s="311" t="s">
        <v>277</v>
      </c>
      <c r="F1274" s="313">
        <v>120.9582</v>
      </c>
      <c r="G1274" s="313"/>
      <c r="H1274" s="313"/>
      <c r="I1274" s="313"/>
      <c r="J1274" s="313"/>
      <c r="K1274" s="313"/>
      <c r="L1274" s="313">
        <v>120.9582</v>
      </c>
      <c r="M1274" s="313">
        <v>120.9582</v>
      </c>
      <c r="N1274" s="313"/>
      <c r="O1274" s="313"/>
      <c r="P1274" s="313"/>
      <c r="Q1274" s="313"/>
      <c r="R1274" s="313"/>
      <c r="S1274" s="313"/>
      <c r="T1274" s="313"/>
      <c r="U1274" s="313"/>
      <c r="V1274" s="313"/>
    </row>
    <row r="1275" s="304" customFormat="1" ht="22.8" customHeight="1" spans="1:22">
      <c r="A1275" s="314" t="s">
        <v>568</v>
      </c>
      <c r="B1275" s="314" t="s">
        <v>569</v>
      </c>
      <c r="C1275" s="314" t="s">
        <v>569</v>
      </c>
      <c r="D1275" s="315" t="s">
        <v>571</v>
      </c>
      <c r="E1275" s="325" t="s">
        <v>572</v>
      </c>
      <c r="F1275" s="317">
        <v>120.9582</v>
      </c>
      <c r="G1275" s="318"/>
      <c r="H1275" s="318"/>
      <c r="I1275" s="318"/>
      <c r="J1275" s="318"/>
      <c r="K1275" s="318"/>
      <c r="L1275" s="317">
        <v>120.9582</v>
      </c>
      <c r="M1275" s="318">
        <v>120.9582</v>
      </c>
      <c r="N1275" s="318"/>
      <c r="O1275" s="318"/>
      <c r="P1275" s="318"/>
      <c r="Q1275" s="318"/>
      <c r="R1275" s="318"/>
      <c r="S1275" s="317"/>
      <c r="T1275" s="318"/>
      <c r="U1275" s="318"/>
      <c r="V1275" s="318"/>
    </row>
    <row r="1276" s="304" customFormat="1" ht="22.8" customHeight="1" spans="1:22">
      <c r="A1276" s="321" t="s">
        <v>568</v>
      </c>
      <c r="B1276" s="321" t="s">
        <v>573</v>
      </c>
      <c r="C1276" s="321"/>
      <c r="D1276" s="311" t="s">
        <v>574</v>
      </c>
      <c r="E1276" s="311" t="s">
        <v>317</v>
      </c>
      <c r="F1276" s="313">
        <v>8.670161</v>
      </c>
      <c r="G1276" s="313"/>
      <c r="H1276" s="313"/>
      <c r="I1276" s="313"/>
      <c r="J1276" s="313"/>
      <c r="K1276" s="313"/>
      <c r="L1276" s="313">
        <v>8.670161</v>
      </c>
      <c r="M1276" s="313"/>
      <c r="N1276" s="313"/>
      <c r="O1276" s="313"/>
      <c r="P1276" s="313"/>
      <c r="Q1276" s="313">
        <v>8.670161</v>
      </c>
      <c r="R1276" s="313"/>
      <c r="S1276" s="313"/>
      <c r="T1276" s="313"/>
      <c r="U1276" s="313"/>
      <c r="V1276" s="313"/>
    </row>
    <row r="1277" s="304" customFormat="1" ht="22.8" customHeight="1" spans="1:22">
      <c r="A1277" s="314" t="s">
        <v>568</v>
      </c>
      <c r="B1277" s="314" t="s">
        <v>573</v>
      </c>
      <c r="C1277" s="314" t="s">
        <v>573</v>
      </c>
      <c r="D1277" s="315" t="s">
        <v>575</v>
      </c>
      <c r="E1277" s="325" t="s">
        <v>576</v>
      </c>
      <c r="F1277" s="317">
        <v>8.670161</v>
      </c>
      <c r="G1277" s="318"/>
      <c r="H1277" s="318"/>
      <c r="I1277" s="318"/>
      <c r="J1277" s="318"/>
      <c r="K1277" s="318"/>
      <c r="L1277" s="317">
        <v>8.670161</v>
      </c>
      <c r="M1277" s="318"/>
      <c r="N1277" s="318"/>
      <c r="O1277" s="318"/>
      <c r="P1277" s="318"/>
      <c r="Q1277" s="318">
        <v>8.670161</v>
      </c>
      <c r="R1277" s="318"/>
      <c r="S1277" s="317"/>
      <c r="T1277" s="318"/>
      <c r="U1277" s="318"/>
      <c r="V1277" s="318"/>
    </row>
    <row r="1278" s="304" customFormat="1" ht="22.8" customHeight="1" spans="1:22">
      <c r="A1278" s="321" t="s">
        <v>577</v>
      </c>
      <c r="B1278" s="321"/>
      <c r="C1278" s="321"/>
      <c r="D1278" s="311" t="s">
        <v>577</v>
      </c>
      <c r="E1278" s="311" t="s">
        <v>318</v>
      </c>
      <c r="F1278" s="313">
        <v>65.771</v>
      </c>
      <c r="G1278" s="313"/>
      <c r="H1278" s="313"/>
      <c r="I1278" s="313"/>
      <c r="J1278" s="313"/>
      <c r="K1278" s="313"/>
      <c r="L1278" s="313">
        <v>65.771</v>
      </c>
      <c r="M1278" s="313"/>
      <c r="N1278" s="313"/>
      <c r="O1278" s="313">
        <v>65.771</v>
      </c>
      <c r="P1278" s="313"/>
      <c r="Q1278" s="313"/>
      <c r="R1278" s="313"/>
      <c r="S1278" s="313"/>
      <c r="T1278" s="313"/>
      <c r="U1278" s="313"/>
      <c r="V1278" s="313"/>
    </row>
    <row r="1279" s="304" customFormat="1" ht="22.8" customHeight="1" spans="1:22">
      <c r="A1279" s="321" t="s">
        <v>577</v>
      </c>
      <c r="B1279" s="321" t="s">
        <v>578</v>
      </c>
      <c r="C1279" s="321"/>
      <c r="D1279" s="311" t="s">
        <v>579</v>
      </c>
      <c r="E1279" s="311" t="s">
        <v>344</v>
      </c>
      <c r="F1279" s="313">
        <v>65.771</v>
      </c>
      <c r="G1279" s="313"/>
      <c r="H1279" s="313"/>
      <c r="I1279" s="313"/>
      <c r="J1279" s="313"/>
      <c r="K1279" s="313"/>
      <c r="L1279" s="313">
        <v>65.771</v>
      </c>
      <c r="M1279" s="313"/>
      <c r="N1279" s="313"/>
      <c r="O1279" s="313">
        <v>65.771</v>
      </c>
      <c r="P1279" s="313"/>
      <c r="Q1279" s="313"/>
      <c r="R1279" s="313"/>
      <c r="S1279" s="313"/>
      <c r="T1279" s="313"/>
      <c r="U1279" s="313"/>
      <c r="V1279" s="313"/>
    </row>
    <row r="1280" s="304" customFormat="1" ht="22.8" customHeight="1" spans="1:22">
      <c r="A1280" s="314" t="s">
        <v>577</v>
      </c>
      <c r="B1280" s="314" t="s">
        <v>578</v>
      </c>
      <c r="C1280" s="314" t="s">
        <v>565</v>
      </c>
      <c r="D1280" s="315" t="s">
        <v>580</v>
      </c>
      <c r="E1280" s="325" t="s">
        <v>581</v>
      </c>
      <c r="F1280" s="317">
        <v>65.771</v>
      </c>
      <c r="G1280" s="318"/>
      <c r="H1280" s="318"/>
      <c r="I1280" s="318"/>
      <c r="J1280" s="318"/>
      <c r="K1280" s="318"/>
      <c r="L1280" s="317">
        <v>65.771</v>
      </c>
      <c r="M1280" s="318"/>
      <c r="N1280" s="318"/>
      <c r="O1280" s="318">
        <v>65.771</v>
      </c>
      <c r="P1280" s="318"/>
      <c r="Q1280" s="318"/>
      <c r="R1280" s="318"/>
      <c r="S1280" s="317"/>
      <c r="T1280" s="318"/>
      <c r="U1280" s="318"/>
      <c r="V1280" s="318"/>
    </row>
    <row r="1281" s="304" customFormat="1" ht="22.8" customHeight="1" spans="1:22">
      <c r="A1281" s="321" t="s">
        <v>1029</v>
      </c>
      <c r="B1281" s="321"/>
      <c r="C1281" s="321"/>
      <c r="D1281" s="311" t="s">
        <v>1029</v>
      </c>
      <c r="E1281" s="311" t="s">
        <v>376</v>
      </c>
      <c r="F1281" s="313">
        <v>762.6889</v>
      </c>
      <c r="G1281" s="313">
        <v>762.6889</v>
      </c>
      <c r="H1281" s="313">
        <v>436.9428</v>
      </c>
      <c r="I1281" s="313">
        <v>40.4508</v>
      </c>
      <c r="J1281" s="313">
        <v>129.4941</v>
      </c>
      <c r="K1281" s="313">
        <v>155.8012</v>
      </c>
      <c r="L1281" s="313"/>
      <c r="M1281" s="313"/>
      <c r="N1281" s="313"/>
      <c r="O1281" s="313"/>
      <c r="P1281" s="313"/>
      <c r="Q1281" s="313"/>
      <c r="R1281" s="313"/>
      <c r="S1281" s="313"/>
      <c r="T1281" s="313"/>
      <c r="U1281" s="313"/>
      <c r="V1281" s="313"/>
    </row>
    <row r="1282" s="304" customFormat="1" ht="22.8" customHeight="1" spans="1:22">
      <c r="A1282" s="321" t="s">
        <v>1029</v>
      </c>
      <c r="B1282" s="321" t="s">
        <v>565</v>
      </c>
      <c r="C1282" s="321"/>
      <c r="D1282" s="311" t="s">
        <v>1030</v>
      </c>
      <c r="E1282" s="311" t="s">
        <v>377</v>
      </c>
      <c r="F1282" s="313">
        <v>762.6889</v>
      </c>
      <c r="G1282" s="313">
        <v>762.6889</v>
      </c>
      <c r="H1282" s="313">
        <v>436.9428</v>
      </c>
      <c r="I1282" s="313">
        <v>40.4508</v>
      </c>
      <c r="J1282" s="313">
        <v>129.4941</v>
      </c>
      <c r="K1282" s="313">
        <v>155.8012</v>
      </c>
      <c r="L1282" s="313"/>
      <c r="M1282" s="313"/>
      <c r="N1282" s="313"/>
      <c r="O1282" s="313"/>
      <c r="P1282" s="313"/>
      <c r="Q1282" s="313"/>
      <c r="R1282" s="313"/>
      <c r="S1282" s="313"/>
      <c r="T1282" s="313"/>
      <c r="U1282" s="313"/>
      <c r="V1282" s="313"/>
    </row>
    <row r="1283" s="304" customFormat="1" ht="22.8" customHeight="1" spans="1:22">
      <c r="A1283" s="314" t="s">
        <v>1029</v>
      </c>
      <c r="B1283" s="314" t="s">
        <v>565</v>
      </c>
      <c r="C1283" s="314" t="s">
        <v>565</v>
      </c>
      <c r="D1283" s="315" t="s">
        <v>1031</v>
      </c>
      <c r="E1283" s="325" t="s">
        <v>567</v>
      </c>
      <c r="F1283" s="317">
        <v>762.6889</v>
      </c>
      <c r="G1283" s="318">
        <v>762.6889</v>
      </c>
      <c r="H1283" s="318">
        <v>436.9428</v>
      </c>
      <c r="I1283" s="318">
        <v>40.4508</v>
      </c>
      <c r="J1283" s="318">
        <v>129.4941</v>
      </c>
      <c r="K1283" s="318">
        <v>155.8012</v>
      </c>
      <c r="L1283" s="317"/>
      <c r="M1283" s="318"/>
      <c r="N1283" s="318"/>
      <c r="O1283" s="318"/>
      <c r="P1283" s="318"/>
      <c r="Q1283" s="318"/>
      <c r="R1283" s="318"/>
      <c r="S1283" s="317"/>
      <c r="T1283" s="318"/>
      <c r="U1283" s="318"/>
      <c r="V1283" s="318"/>
    </row>
    <row r="1284" s="304" customFormat="1" ht="22.8" customHeight="1" spans="1:22">
      <c r="A1284" s="321" t="s">
        <v>582</v>
      </c>
      <c r="B1284" s="321"/>
      <c r="C1284" s="321"/>
      <c r="D1284" s="311" t="s">
        <v>582</v>
      </c>
      <c r="E1284" s="311" t="s">
        <v>454</v>
      </c>
      <c r="F1284" s="313">
        <v>91.5227</v>
      </c>
      <c r="G1284" s="313"/>
      <c r="H1284" s="313"/>
      <c r="I1284" s="313"/>
      <c r="J1284" s="313"/>
      <c r="K1284" s="313"/>
      <c r="L1284" s="313"/>
      <c r="M1284" s="313"/>
      <c r="N1284" s="313"/>
      <c r="O1284" s="313"/>
      <c r="P1284" s="313"/>
      <c r="Q1284" s="313"/>
      <c r="R1284" s="313">
        <v>91.5227</v>
      </c>
      <c r="S1284" s="313"/>
      <c r="T1284" s="313"/>
      <c r="U1284" s="313"/>
      <c r="V1284" s="313"/>
    </row>
    <row r="1285" s="304" customFormat="1" ht="22.8" customHeight="1" spans="1:22">
      <c r="A1285" s="321" t="s">
        <v>582</v>
      </c>
      <c r="B1285" s="321" t="s">
        <v>583</v>
      </c>
      <c r="C1285" s="321"/>
      <c r="D1285" s="311" t="s">
        <v>584</v>
      </c>
      <c r="E1285" s="311" t="s">
        <v>460</v>
      </c>
      <c r="F1285" s="313">
        <v>91.5227</v>
      </c>
      <c r="G1285" s="313"/>
      <c r="H1285" s="313"/>
      <c r="I1285" s="313"/>
      <c r="J1285" s="313"/>
      <c r="K1285" s="313"/>
      <c r="L1285" s="313"/>
      <c r="M1285" s="313"/>
      <c r="N1285" s="313"/>
      <c r="O1285" s="313"/>
      <c r="P1285" s="313"/>
      <c r="Q1285" s="313"/>
      <c r="R1285" s="313">
        <v>91.5227</v>
      </c>
      <c r="S1285" s="313"/>
      <c r="T1285" s="313"/>
      <c r="U1285" s="313"/>
      <c r="V1285" s="313"/>
    </row>
    <row r="1286" s="304" customFormat="1" ht="22.8" customHeight="1" spans="1:22">
      <c r="A1286" s="314" t="s">
        <v>582</v>
      </c>
      <c r="B1286" s="314" t="s">
        <v>583</v>
      </c>
      <c r="C1286" s="314" t="s">
        <v>565</v>
      </c>
      <c r="D1286" s="315" t="s">
        <v>585</v>
      </c>
      <c r="E1286" s="325" t="s">
        <v>586</v>
      </c>
      <c r="F1286" s="317">
        <v>91.5227</v>
      </c>
      <c r="G1286" s="318"/>
      <c r="H1286" s="318"/>
      <c r="I1286" s="318"/>
      <c r="J1286" s="318"/>
      <c r="K1286" s="318"/>
      <c r="L1286" s="317"/>
      <c r="M1286" s="318"/>
      <c r="N1286" s="318"/>
      <c r="O1286" s="318"/>
      <c r="P1286" s="318"/>
      <c r="Q1286" s="318"/>
      <c r="R1286" s="318">
        <v>91.5227</v>
      </c>
      <c r="S1286" s="317"/>
      <c r="T1286" s="318"/>
      <c r="U1286" s="318"/>
      <c r="V1286" s="318"/>
    </row>
    <row r="1287" s="304" customFormat="1" ht="22.8" customHeight="1" spans="1:22">
      <c r="A1287" s="309"/>
      <c r="B1287" s="309"/>
      <c r="C1287" s="309"/>
      <c r="D1287" s="312" t="s">
        <v>1065</v>
      </c>
      <c r="E1287" s="312" t="s">
        <v>1066</v>
      </c>
      <c r="F1287" s="310">
        <v>373.715007</v>
      </c>
      <c r="G1287" s="310">
        <v>271.3544</v>
      </c>
      <c r="H1287" s="310">
        <v>158.3544</v>
      </c>
      <c r="I1287" s="310"/>
      <c r="J1287" s="310">
        <v>43.4928</v>
      </c>
      <c r="K1287" s="310">
        <v>69.5072</v>
      </c>
      <c r="L1287" s="310">
        <v>69.798107</v>
      </c>
      <c r="M1287" s="310">
        <v>42.9527</v>
      </c>
      <c r="N1287" s="310"/>
      <c r="O1287" s="310">
        <v>23.3555</v>
      </c>
      <c r="P1287" s="310"/>
      <c r="Q1287" s="310">
        <v>3.489907</v>
      </c>
      <c r="R1287" s="310">
        <v>32.5625</v>
      </c>
      <c r="S1287" s="310"/>
      <c r="T1287" s="310"/>
      <c r="U1287" s="310"/>
      <c r="V1287" s="310"/>
    </row>
    <row r="1288" s="304" customFormat="1" ht="22.8" customHeight="1" spans="1:22">
      <c r="A1288" s="321" t="s">
        <v>568</v>
      </c>
      <c r="B1288" s="321"/>
      <c r="C1288" s="321"/>
      <c r="D1288" s="311" t="s">
        <v>568</v>
      </c>
      <c r="E1288" s="311" t="s">
        <v>264</v>
      </c>
      <c r="F1288" s="313">
        <v>46.442607</v>
      </c>
      <c r="G1288" s="313"/>
      <c r="H1288" s="313"/>
      <c r="I1288" s="313"/>
      <c r="J1288" s="313"/>
      <c r="K1288" s="313"/>
      <c r="L1288" s="313">
        <v>46.442607</v>
      </c>
      <c r="M1288" s="313">
        <v>42.9527</v>
      </c>
      <c r="N1288" s="313"/>
      <c r="O1288" s="313"/>
      <c r="P1288" s="313"/>
      <c r="Q1288" s="313">
        <v>3.489907</v>
      </c>
      <c r="R1288" s="313"/>
      <c r="S1288" s="313"/>
      <c r="T1288" s="313"/>
      <c r="U1288" s="313"/>
      <c r="V1288" s="313"/>
    </row>
    <row r="1289" s="304" customFormat="1" ht="22.8" customHeight="1" spans="1:22">
      <c r="A1289" s="321" t="s">
        <v>568</v>
      </c>
      <c r="B1289" s="321" t="s">
        <v>569</v>
      </c>
      <c r="C1289" s="321"/>
      <c r="D1289" s="311" t="s">
        <v>570</v>
      </c>
      <c r="E1289" s="311" t="s">
        <v>277</v>
      </c>
      <c r="F1289" s="313">
        <v>42.9527</v>
      </c>
      <c r="G1289" s="313"/>
      <c r="H1289" s="313"/>
      <c r="I1289" s="313"/>
      <c r="J1289" s="313"/>
      <c r="K1289" s="313"/>
      <c r="L1289" s="313">
        <v>42.9527</v>
      </c>
      <c r="M1289" s="313">
        <v>42.9527</v>
      </c>
      <c r="N1289" s="313"/>
      <c r="O1289" s="313"/>
      <c r="P1289" s="313"/>
      <c r="Q1289" s="313"/>
      <c r="R1289" s="313"/>
      <c r="S1289" s="313"/>
      <c r="T1289" s="313"/>
      <c r="U1289" s="313"/>
      <c r="V1289" s="313"/>
    </row>
    <row r="1290" s="304" customFormat="1" ht="22.8" customHeight="1" spans="1:22">
      <c r="A1290" s="314" t="s">
        <v>568</v>
      </c>
      <c r="B1290" s="314" t="s">
        <v>569</v>
      </c>
      <c r="C1290" s="314" t="s">
        <v>569</v>
      </c>
      <c r="D1290" s="315" t="s">
        <v>571</v>
      </c>
      <c r="E1290" s="325" t="s">
        <v>572</v>
      </c>
      <c r="F1290" s="317">
        <v>42.9527</v>
      </c>
      <c r="G1290" s="318"/>
      <c r="H1290" s="318"/>
      <c r="I1290" s="318"/>
      <c r="J1290" s="318"/>
      <c r="K1290" s="318"/>
      <c r="L1290" s="317">
        <v>42.9527</v>
      </c>
      <c r="M1290" s="318">
        <v>42.9527</v>
      </c>
      <c r="N1290" s="318"/>
      <c r="O1290" s="318"/>
      <c r="P1290" s="318"/>
      <c r="Q1290" s="318"/>
      <c r="R1290" s="318"/>
      <c r="S1290" s="317"/>
      <c r="T1290" s="318"/>
      <c r="U1290" s="318"/>
      <c r="V1290" s="318"/>
    </row>
    <row r="1291" s="304" customFormat="1" ht="22.8" customHeight="1" spans="1:22">
      <c r="A1291" s="321" t="s">
        <v>568</v>
      </c>
      <c r="B1291" s="321" t="s">
        <v>573</v>
      </c>
      <c r="C1291" s="321"/>
      <c r="D1291" s="311" t="s">
        <v>574</v>
      </c>
      <c r="E1291" s="311" t="s">
        <v>317</v>
      </c>
      <c r="F1291" s="313">
        <v>3.489907</v>
      </c>
      <c r="G1291" s="313"/>
      <c r="H1291" s="313"/>
      <c r="I1291" s="313"/>
      <c r="J1291" s="313"/>
      <c r="K1291" s="313"/>
      <c r="L1291" s="313">
        <v>3.489907</v>
      </c>
      <c r="M1291" s="313"/>
      <c r="N1291" s="313"/>
      <c r="O1291" s="313"/>
      <c r="P1291" s="313"/>
      <c r="Q1291" s="313">
        <v>3.489907</v>
      </c>
      <c r="R1291" s="313"/>
      <c r="S1291" s="313"/>
      <c r="T1291" s="313"/>
      <c r="U1291" s="313"/>
      <c r="V1291" s="313"/>
    </row>
    <row r="1292" s="304" customFormat="1" ht="22.8" customHeight="1" spans="1:22">
      <c r="A1292" s="314" t="s">
        <v>568</v>
      </c>
      <c r="B1292" s="314" t="s">
        <v>573</v>
      </c>
      <c r="C1292" s="314" t="s">
        <v>573</v>
      </c>
      <c r="D1292" s="315" t="s">
        <v>575</v>
      </c>
      <c r="E1292" s="325" t="s">
        <v>576</v>
      </c>
      <c r="F1292" s="317">
        <v>3.489907</v>
      </c>
      <c r="G1292" s="318"/>
      <c r="H1292" s="318"/>
      <c r="I1292" s="318"/>
      <c r="J1292" s="318"/>
      <c r="K1292" s="318"/>
      <c r="L1292" s="317">
        <v>3.489907</v>
      </c>
      <c r="M1292" s="318"/>
      <c r="N1292" s="318"/>
      <c r="O1292" s="318"/>
      <c r="P1292" s="318"/>
      <c r="Q1292" s="318">
        <v>3.489907</v>
      </c>
      <c r="R1292" s="318"/>
      <c r="S1292" s="317"/>
      <c r="T1292" s="318"/>
      <c r="U1292" s="318"/>
      <c r="V1292" s="318"/>
    </row>
    <row r="1293" s="304" customFormat="1" ht="22.8" customHeight="1" spans="1:22">
      <c r="A1293" s="321" t="s">
        <v>577</v>
      </c>
      <c r="B1293" s="321"/>
      <c r="C1293" s="321"/>
      <c r="D1293" s="311" t="s">
        <v>577</v>
      </c>
      <c r="E1293" s="311" t="s">
        <v>318</v>
      </c>
      <c r="F1293" s="313">
        <v>23.3555</v>
      </c>
      <c r="G1293" s="313"/>
      <c r="H1293" s="313"/>
      <c r="I1293" s="313"/>
      <c r="J1293" s="313"/>
      <c r="K1293" s="313"/>
      <c r="L1293" s="313">
        <v>23.3555</v>
      </c>
      <c r="M1293" s="313"/>
      <c r="N1293" s="313"/>
      <c r="O1293" s="313">
        <v>23.3555</v>
      </c>
      <c r="P1293" s="313"/>
      <c r="Q1293" s="313"/>
      <c r="R1293" s="313"/>
      <c r="S1293" s="313"/>
      <c r="T1293" s="313"/>
      <c r="U1293" s="313"/>
      <c r="V1293" s="313"/>
    </row>
    <row r="1294" s="304" customFormat="1" ht="22.8" customHeight="1" spans="1:22">
      <c r="A1294" s="321" t="s">
        <v>577</v>
      </c>
      <c r="B1294" s="321" t="s">
        <v>578</v>
      </c>
      <c r="C1294" s="321"/>
      <c r="D1294" s="311" t="s">
        <v>579</v>
      </c>
      <c r="E1294" s="311" t="s">
        <v>344</v>
      </c>
      <c r="F1294" s="313">
        <v>23.3555</v>
      </c>
      <c r="G1294" s="313"/>
      <c r="H1294" s="313"/>
      <c r="I1294" s="313"/>
      <c r="J1294" s="313"/>
      <c r="K1294" s="313"/>
      <c r="L1294" s="313">
        <v>23.3555</v>
      </c>
      <c r="M1294" s="313"/>
      <c r="N1294" s="313"/>
      <c r="O1294" s="313">
        <v>23.3555</v>
      </c>
      <c r="P1294" s="313"/>
      <c r="Q1294" s="313"/>
      <c r="R1294" s="313"/>
      <c r="S1294" s="313"/>
      <c r="T1294" s="313"/>
      <c r="U1294" s="313"/>
      <c r="V1294" s="313"/>
    </row>
    <row r="1295" s="304" customFormat="1" ht="22.8" customHeight="1" spans="1:22">
      <c r="A1295" s="314" t="s">
        <v>577</v>
      </c>
      <c r="B1295" s="314" t="s">
        <v>578</v>
      </c>
      <c r="C1295" s="314" t="s">
        <v>583</v>
      </c>
      <c r="D1295" s="315" t="s">
        <v>677</v>
      </c>
      <c r="E1295" s="325" t="s">
        <v>678</v>
      </c>
      <c r="F1295" s="317">
        <v>23.3555</v>
      </c>
      <c r="G1295" s="318"/>
      <c r="H1295" s="318"/>
      <c r="I1295" s="318"/>
      <c r="J1295" s="318"/>
      <c r="K1295" s="318"/>
      <c r="L1295" s="317">
        <v>23.3555</v>
      </c>
      <c r="M1295" s="318"/>
      <c r="N1295" s="318"/>
      <c r="O1295" s="318">
        <v>23.3555</v>
      </c>
      <c r="P1295" s="318"/>
      <c r="Q1295" s="318"/>
      <c r="R1295" s="318"/>
      <c r="S1295" s="317"/>
      <c r="T1295" s="318"/>
      <c r="U1295" s="318"/>
      <c r="V1295" s="318"/>
    </row>
    <row r="1296" s="304" customFormat="1" ht="22.8" customHeight="1" spans="1:22">
      <c r="A1296" s="321" t="s">
        <v>1029</v>
      </c>
      <c r="B1296" s="321"/>
      <c r="C1296" s="321"/>
      <c r="D1296" s="311" t="s">
        <v>1029</v>
      </c>
      <c r="E1296" s="311" t="s">
        <v>376</v>
      </c>
      <c r="F1296" s="313">
        <v>271.3544</v>
      </c>
      <c r="G1296" s="313">
        <v>271.3544</v>
      </c>
      <c r="H1296" s="313">
        <v>158.3544</v>
      </c>
      <c r="I1296" s="313"/>
      <c r="J1296" s="313">
        <v>43.4928</v>
      </c>
      <c r="K1296" s="313">
        <v>69.5072</v>
      </c>
      <c r="L1296" s="313"/>
      <c r="M1296" s="313"/>
      <c r="N1296" s="313"/>
      <c r="O1296" s="313"/>
      <c r="P1296" s="313"/>
      <c r="Q1296" s="313"/>
      <c r="R1296" s="313"/>
      <c r="S1296" s="313"/>
      <c r="T1296" s="313"/>
      <c r="U1296" s="313"/>
      <c r="V1296" s="313"/>
    </row>
    <row r="1297" s="304" customFormat="1" ht="22.8" customHeight="1" spans="1:22">
      <c r="A1297" s="321" t="s">
        <v>1029</v>
      </c>
      <c r="B1297" s="321" t="s">
        <v>565</v>
      </c>
      <c r="C1297" s="321"/>
      <c r="D1297" s="311" t="s">
        <v>1030</v>
      </c>
      <c r="E1297" s="311" t="s">
        <v>377</v>
      </c>
      <c r="F1297" s="313">
        <v>271.3544</v>
      </c>
      <c r="G1297" s="313">
        <v>271.3544</v>
      </c>
      <c r="H1297" s="313">
        <v>158.3544</v>
      </c>
      <c r="I1297" s="313"/>
      <c r="J1297" s="313">
        <v>43.4928</v>
      </c>
      <c r="K1297" s="313">
        <v>69.5072</v>
      </c>
      <c r="L1297" s="313"/>
      <c r="M1297" s="313"/>
      <c r="N1297" s="313"/>
      <c r="O1297" s="313"/>
      <c r="P1297" s="313"/>
      <c r="Q1297" s="313"/>
      <c r="R1297" s="313"/>
      <c r="S1297" s="313"/>
      <c r="T1297" s="313"/>
      <c r="U1297" s="313"/>
      <c r="V1297" s="313"/>
    </row>
    <row r="1298" s="304" customFormat="1" ht="22.8" customHeight="1" spans="1:22">
      <c r="A1298" s="314" t="s">
        <v>1029</v>
      </c>
      <c r="B1298" s="314" t="s">
        <v>565</v>
      </c>
      <c r="C1298" s="314" t="s">
        <v>565</v>
      </c>
      <c r="D1298" s="315" t="s">
        <v>1031</v>
      </c>
      <c r="E1298" s="325" t="s">
        <v>567</v>
      </c>
      <c r="F1298" s="317">
        <v>271.3544</v>
      </c>
      <c r="G1298" s="318">
        <v>271.3544</v>
      </c>
      <c r="H1298" s="318">
        <v>158.3544</v>
      </c>
      <c r="I1298" s="318"/>
      <c r="J1298" s="318">
        <v>43.4928</v>
      </c>
      <c r="K1298" s="318">
        <v>69.5072</v>
      </c>
      <c r="L1298" s="317"/>
      <c r="M1298" s="318"/>
      <c r="N1298" s="318"/>
      <c r="O1298" s="318"/>
      <c r="P1298" s="318"/>
      <c r="Q1298" s="318"/>
      <c r="R1298" s="318"/>
      <c r="S1298" s="317"/>
      <c r="T1298" s="318"/>
      <c r="U1298" s="318"/>
      <c r="V1298" s="318"/>
    </row>
    <row r="1299" s="304" customFormat="1" ht="22.8" customHeight="1" spans="1:22">
      <c r="A1299" s="321" t="s">
        <v>582</v>
      </c>
      <c r="B1299" s="321"/>
      <c r="C1299" s="321"/>
      <c r="D1299" s="311" t="s">
        <v>582</v>
      </c>
      <c r="E1299" s="311" t="s">
        <v>454</v>
      </c>
      <c r="F1299" s="313">
        <v>32.5625</v>
      </c>
      <c r="G1299" s="313"/>
      <c r="H1299" s="313"/>
      <c r="I1299" s="313"/>
      <c r="J1299" s="313"/>
      <c r="K1299" s="313"/>
      <c r="L1299" s="313"/>
      <c r="M1299" s="313"/>
      <c r="N1299" s="313"/>
      <c r="O1299" s="313"/>
      <c r="P1299" s="313"/>
      <c r="Q1299" s="313"/>
      <c r="R1299" s="313">
        <v>32.5625</v>
      </c>
      <c r="S1299" s="313"/>
      <c r="T1299" s="313"/>
      <c r="U1299" s="313"/>
      <c r="V1299" s="313"/>
    </row>
    <row r="1300" s="304" customFormat="1" ht="22.8" customHeight="1" spans="1:22">
      <c r="A1300" s="321" t="s">
        <v>582</v>
      </c>
      <c r="B1300" s="321" t="s">
        <v>583</v>
      </c>
      <c r="C1300" s="321"/>
      <c r="D1300" s="311" t="s">
        <v>584</v>
      </c>
      <c r="E1300" s="311" t="s">
        <v>460</v>
      </c>
      <c r="F1300" s="313">
        <v>32.5625</v>
      </c>
      <c r="G1300" s="313"/>
      <c r="H1300" s="313"/>
      <c r="I1300" s="313"/>
      <c r="J1300" s="313"/>
      <c r="K1300" s="313"/>
      <c r="L1300" s="313"/>
      <c r="M1300" s="313"/>
      <c r="N1300" s="313"/>
      <c r="O1300" s="313"/>
      <c r="P1300" s="313"/>
      <c r="Q1300" s="313"/>
      <c r="R1300" s="313">
        <v>32.5625</v>
      </c>
      <c r="S1300" s="313"/>
      <c r="T1300" s="313"/>
      <c r="U1300" s="313"/>
      <c r="V1300" s="313"/>
    </row>
    <row r="1301" s="304" customFormat="1" ht="22.8" customHeight="1" spans="1:22">
      <c r="A1301" s="314" t="s">
        <v>582</v>
      </c>
      <c r="B1301" s="314" t="s">
        <v>583</v>
      </c>
      <c r="C1301" s="314" t="s">
        <v>565</v>
      </c>
      <c r="D1301" s="315" t="s">
        <v>585</v>
      </c>
      <c r="E1301" s="325" t="s">
        <v>586</v>
      </c>
      <c r="F1301" s="317">
        <v>32.5625</v>
      </c>
      <c r="G1301" s="318"/>
      <c r="H1301" s="318"/>
      <c r="I1301" s="318"/>
      <c r="J1301" s="318"/>
      <c r="K1301" s="318"/>
      <c r="L1301" s="317"/>
      <c r="M1301" s="318"/>
      <c r="N1301" s="318"/>
      <c r="O1301" s="318"/>
      <c r="P1301" s="318"/>
      <c r="Q1301" s="318"/>
      <c r="R1301" s="318">
        <v>32.5625</v>
      </c>
      <c r="S1301" s="317"/>
      <c r="T1301" s="318"/>
      <c r="U1301" s="318"/>
      <c r="V1301" s="318"/>
    </row>
    <row r="1302" s="304" customFormat="1" ht="22.8" customHeight="1" spans="1:22">
      <c r="A1302" s="309"/>
      <c r="B1302" s="309"/>
      <c r="C1302" s="309"/>
      <c r="D1302" s="312" t="s">
        <v>1067</v>
      </c>
      <c r="E1302" s="312" t="s">
        <v>1068</v>
      </c>
      <c r="F1302" s="310">
        <v>379.922831</v>
      </c>
      <c r="G1302" s="310">
        <v>275.8716</v>
      </c>
      <c r="H1302" s="310">
        <v>158.4768</v>
      </c>
      <c r="I1302" s="310"/>
      <c r="J1302" s="310">
        <v>45.054</v>
      </c>
      <c r="K1302" s="310">
        <v>72.3408</v>
      </c>
      <c r="L1302" s="310">
        <v>70.946631</v>
      </c>
      <c r="M1302" s="310">
        <v>43.6595</v>
      </c>
      <c r="N1302" s="310"/>
      <c r="O1302" s="310">
        <v>23.7398</v>
      </c>
      <c r="P1302" s="310"/>
      <c r="Q1302" s="310">
        <v>3.547331</v>
      </c>
      <c r="R1302" s="310">
        <v>33.1046</v>
      </c>
      <c r="S1302" s="310"/>
      <c r="T1302" s="310"/>
      <c r="U1302" s="310"/>
      <c r="V1302" s="310"/>
    </row>
    <row r="1303" s="304" customFormat="1" ht="22.8" customHeight="1" spans="1:22">
      <c r="A1303" s="321" t="s">
        <v>568</v>
      </c>
      <c r="B1303" s="321"/>
      <c r="C1303" s="321"/>
      <c r="D1303" s="311" t="s">
        <v>568</v>
      </c>
      <c r="E1303" s="311" t="s">
        <v>264</v>
      </c>
      <c r="F1303" s="313">
        <v>47.206831</v>
      </c>
      <c r="G1303" s="313"/>
      <c r="H1303" s="313"/>
      <c r="I1303" s="313"/>
      <c r="J1303" s="313"/>
      <c r="K1303" s="313"/>
      <c r="L1303" s="313">
        <v>47.206831</v>
      </c>
      <c r="M1303" s="313">
        <v>43.6595</v>
      </c>
      <c r="N1303" s="313"/>
      <c r="O1303" s="313"/>
      <c r="P1303" s="313"/>
      <c r="Q1303" s="313">
        <v>3.547331</v>
      </c>
      <c r="R1303" s="313"/>
      <c r="S1303" s="313"/>
      <c r="T1303" s="313"/>
      <c r="U1303" s="313"/>
      <c r="V1303" s="313"/>
    </row>
    <row r="1304" s="304" customFormat="1" ht="22.8" customHeight="1" spans="1:22">
      <c r="A1304" s="321" t="s">
        <v>568</v>
      </c>
      <c r="B1304" s="321" t="s">
        <v>569</v>
      </c>
      <c r="C1304" s="321"/>
      <c r="D1304" s="311" t="s">
        <v>570</v>
      </c>
      <c r="E1304" s="311" t="s">
        <v>277</v>
      </c>
      <c r="F1304" s="313">
        <v>43.6595</v>
      </c>
      <c r="G1304" s="313"/>
      <c r="H1304" s="313"/>
      <c r="I1304" s="313"/>
      <c r="J1304" s="313"/>
      <c r="K1304" s="313"/>
      <c r="L1304" s="313">
        <v>43.6595</v>
      </c>
      <c r="M1304" s="313">
        <v>43.6595</v>
      </c>
      <c r="N1304" s="313"/>
      <c r="O1304" s="313"/>
      <c r="P1304" s="313"/>
      <c r="Q1304" s="313"/>
      <c r="R1304" s="313"/>
      <c r="S1304" s="313"/>
      <c r="T1304" s="313"/>
      <c r="U1304" s="313"/>
      <c r="V1304" s="313"/>
    </row>
    <row r="1305" s="304" customFormat="1" ht="22.8" customHeight="1" spans="1:22">
      <c r="A1305" s="314" t="s">
        <v>568</v>
      </c>
      <c r="B1305" s="314" t="s">
        <v>569</v>
      </c>
      <c r="C1305" s="314" t="s">
        <v>569</v>
      </c>
      <c r="D1305" s="315" t="s">
        <v>571</v>
      </c>
      <c r="E1305" s="325" t="s">
        <v>572</v>
      </c>
      <c r="F1305" s="317">
        <v>43.6595</v>
      </c>
      <c r="G1305" s="318"/>
      <c r="H1305" s="318"/>
      <c r="I1305" s="318"/>
      <c r="J1305" s="318"/>
      <c r="K1305" s="318"/>
      <c r="L1305" s="317">
        <v>43.6595</v>
      </c>
      <c r="M1305" s="318">
        <v>43.6595</v>
      </c>
      <c r="N1305" s="318"/>
      <c r="O1305" s="318"/>
      <c r="P1305" s="318"/>
      <c r="Q1305" s="318"/>
      <c r="R1305" s="318"/>
      <c r="S1305" s="317"/>
      <c r="T1305" s="318"/>
      <c r="U1305" s="318"/>
      <c r="V1305" s="318"/>
    </row>
    <row r="1306" s="304" customFormat="1" ht="22.8" customHeight="1" spans="1:22">
      <c r="A1306" s="321" t="s">
        <v>568</v>
      </c>
      <c r="B1306" s="321" t="s">
        <v>573</v>
      </c>
      <c r="C1306" s="321"/>
      <c r="D1306" s="311" t="s">
        <v>574</v>
      </c>
      <c r="E1306" s="311" t="s">
        <v>317</v>
      </c>
      <c r="F1306" s="313">
        <v>3.547331</v>
      </c>
      <c r="G1306" s="313"/>
      <c r="H1306" s="313"/>
      <c r="I1306" s="313"/>
      <c r="J1306" s="313"/>
      <c r="K1306" s="313"/>
      <c r="L1306" s="313">
        <v>3.547331</v>
      </c>
      <c r="M1306" s="313"/>
      <c r="N1306" s="313"/>
      <c r="O1306" s="313"/>
      <c r="P1306" s="313"/>
      <c r="Q1306" s="313">
        <v>3.547331</v>
      </c>
      <c r="R1306" s="313"/>
      <c r="S1306" s="313"/>
      <c r="T1306" s="313"/>
      <c r="U1306" s="313"/>
      <c r="V1306" s="313"/>
    </row>
    <row r="1307" s="304" customFormat="1" ht="22.8" customHeight="1" spans="1:22">
      <c r="A1307" s="314" t="s">
        <v>568</v>
      </c>
      <c r="B1307" s="314" t="s">
        <v>573</v>
      </c>
      <c r="C1307" s="314" t="s">
        <v>573</v>
      </c>
      <c r="D1307" s="315" t="s">
        <v>575</v>
      </c>
      <c r="E1307" s="325" t="s">
        <v>576</v>
      </c>
      <c r="F1307" s="317">
        <v>3.547331</v>
      </c>
      <c r="G1307" s="318"/>
      <c r="H1307" s="318"/>
      <c r="I1307" s="318"/>
      <c r="J1307" s="318"/>
      <c r="K1307" s="318"/>
      <c r="L1307" s="317">
        <v>3.547331</v>
      </c>
      <c r="M1307" s="318"/>
      <c r="N1307" s="318"/>
      <c r="O1307" s="318"/>
      <c r="P1307" s="318"/>
      <c r="Q1307" s="318">
        <v>3.547331</v>
      </c>
      <c r="R1307" s="318"/>
      <c r="S1307" s="317"/>
      <c r="T1307" s="318"/>
      <c r="U1307" s="318"/>
      <c r="V1307" s="318"/>
    </row>
    <row r="1308" s="304" customFormat="1" ht="22.8" customHeight="1" spans="1:22">
      <c r="A1308" s="321" t="s">
        <v>577</v>
      </c>
      <c r="B1308" s="321"/>
      <c r="C1308" s="321"/>
      <c r="D1308" s="311" t="s">
        <v>577</v>
      </c>
      <c r="E1308" s="311" t="s">
        <v>318</v>
      </c>
      <c r="F1308" s="313">
        <v>23.7398</v>
      </c>
      <c r="G1308" s="313"/>
      <c r="H1308" s="313"/>
      <c r="I1308" s="313"/>
      <c r="J1308" s="313"/>
      <c r="K1308" s="313"/>
      <c r="L1308" s="313">
        <v>23.7398</v>
      </c>
      <c r="M1308" s="313"/>
      <c r="N1308" s="313"/>
      <c r="O1308" s="313">
        <v>23.7398</v>
      </c>
      <c r="P1308" s="313"/>
      <c r="Q1308" s="313"/>
      <c r="R1308" s="313"/>
      <c r="S1308" s="313"/>
      <c r="T1308" s="313"/>
      <c r="U1308" s="313"/>
      <c r="V1308" s="313"/>
    </row>
    <row r="1309" s="304" customFormat="1" ht="22.8" customHeight="1" spans="1:22">
      <c r="A1309" s="321" t="s">
        <v>577</v>
      </c>
      <c r="B1309" s="321" t="s">
        <v>578</v>
      </c>
      <c r="C1309" s="321"/>
      <c r="D1309" s="311" t="s">
        <v>579</v>
      </c>
      <c r="E1309" s="311" t="s">
        <v>344</v>
      </c>
      <c r="F1309" s="313">
        <v>23.7398</v>
      </c>
      <c r="G1309" s="313"/>
      <c r="H1309" s="313"/>
      <c r="I1309" s="313"/>
      <c r="J1309" s="313"/>
      <c r="K1309" s="313"/>
      <c r="L1309" s="313">
        <v>23.7398</v>
      </c>
      <c r="M1309" s="313"/>
      <c r="N1309" s="313"/>
      <c r="O1309" s="313">
        <v>23.7398</v>
      </c>
      <c r="P1309" s="313"/>
      <c r="Q1309" s="313"/>
      <c r="R1309" s="313"/>
      <c r="S1309" s="313"/>
      <c r="T1309" s="313"/>
      <c r="U1309" s="313"/>
      <c r="V1309" s="313"/>
    </row>
    <row r="1310" s="304" customFormat="1" ht="22.8" customHeight="1" spans="1:22">
      <c r="A1310" s="314" t="s">
        <v>577</v>
      </c>
      <c r="B1310" s="314" t="s">
        <v>578</v>
      </c>
      <c r="C1310" s="314" t="s">
        <v>583</v>
      </c>
      <c r="D1310" s="315" t="s">
        <v>677</v>
      </c>
      <c r="E1310" s="325" t="s">
        <v>678</v>
      </c>
      <c r="F1310" s="317">
        <v>23.7398</v>
      </c>
      <c r="G1310" s="318"/>
      <c r="H1310" s="318"/>
      <c r="I1310" s="318"/>
      <c r="J1310" s="318"/>
      <c r="K1310" s="318"/>
      <c r="L1310" s="317">
        <v>23.7398</v>
      </c>
      <c r="M1310" s="318"/>
      <c r="N1310" s="318"/>
      <c r="O1310" s="318">
        <v>23.7398</v>
      </c>
      <c r="P1310" s="318"/>
      <c r="Q1310" s="318"/>
      <c r="R1310" s="318"/>
      <c r="S1310" s="317"/>
      <c r="T1310" s="318"/>
      <c r="U1310" s="318"/>
      <c r="V1310" s="318"/>
    </row>
    <row r="1311" s="304" customFormat="1" ht="22.8" customHeight="1" spans="1:22">
      <c r="A1311" s="321" t="s">
        <v>1029</v>
      </c>
      <c r="B1311" s="321"/>
      <c r="C1311" s="321"/>
      <c r="D1311" s="311" t="s">
        <v>1029</v>
      </c>
      <c r="E1311" s="311" t="s">
        <v>376</v>
      </c>
      <c r="F1311" s="313">
        <v>275.8716</v>
      </c>
      <c r="G1311" s="313">
        <v>275.8716</v>
      </c>
      <c r="H1311" s="313">
        <v>158.4768</v>
      </c>
      <c r="I1311" s="313"/>
      <c r="J1311" s="313">
        <v>45.054</v>
      </c>
      <c r="K1311" s="313">
        <v>72.3408</v>
      </c>
      <c r="L1311" s="313"/>
      <c r="M1311" s="313"/>
      <c r="N1311" s="313"/>
      <c r="O1311" s="313"/>
      <c r="P1311" s="313"/>
      <c r="Q1311" s="313"/>
      <c r="R1311" s="313"/>
      <c r="S1311" s="313"/>
      <c r="T1311" s="313"/>
      <c r="U1311" s="313"/>
      <c r="V1311" s="313"/>
    </row>
    <row r="1312" s="304" customFormat="1" ht="22.8" customHeight="1" spans="1:22">
      <c r="A1312" s="321" t="s">
        <v>1029</v>
      </c>
      <c r="B1312" s="321" t="s">
        <v>645</v>
      </c>
      <c r="C1312" s="321"/>
      <c r="D1312" s="311" t="s">
        <v>1069</v>
      </c>
      <c r="E1312" s="311" t="s">
        <v>384</v>
      </c>
      <c r="F1312" s="313">
        <v>275.8716</v>
      </c>
      <c r="G1312" s="313">
        <v>275.8716</v>
      </c>
      <c r="H1312" s="313">
        <v>158.4768</v>
      </c>
      <c r="I1312" s="313"/>
      <c r="J1312" s="313">
        <v>45.054</v>
      </c>
      <c r="K1312" s="313">
        <v>72.3408</v>
      </c>
      <c r="L1312" s="313"/>
      <c r="M1312" s="313"/>
      <c r="N1312" s="313"/>
      <c r="O1312" s="313"/>
      <c r="P1312" s="313"/>
      <c r="Q1312" s="313"/>
      <c r="R1312" s="313"/>
      <c r="S1312" s="313"/>
      <c r="T1312" s="313"/>
      <c r="U1312" s="313"/>
      <c r="V1312" s="313"/>
    </row>
    <row r="1313" s="304" customFormat="1" ht="22.8" customHeight="1" spans="1:22">
      <c r="A1313" s="314" t="s">
        <v>1029</v>
      </c>
      <c r="B1313" s="314" t="s">
        <v>645</v>
      </c>
      <c r="C1313" s="314" t="s">
        <v>565</v>
      </c>
      <c r="D1313" s="315" t="s">
        <v>1070</v>
      </c>
      <c r="E1313" s="325" t="s">
        <v>1071</v>
      </c>
      <c r="F1313" s="317">
        <v>275.8716</v>
      </c>
      <c r="G1313" s="318">
        <v>275.8716</v>
      </c>
      <c r="H1313" s="318">
        <v>158.4768</v>
      </c>
      <c r="I1313" s="318"/>
      <c r="J1313" s="318">
        <v>45.054</v>
      </c>
      <c r="K1313" s="318">
        <v>72.3408</v>
      </c>
      <c r="L1313" s="317"/>
      <c r="M1313" s="318"/>
      <c r="N1313" s="318"/>
      <c r="O1313" s="318"/>
      <c r="P1313" s="318"/>
      <c r="Q1313" s="318"/>
      <c r="R1313" s="318"/>
      <c r="S1313" s="317"/>
      <c r="T1313" s="318"/>
      <c r="U1313" s="318"/>
      <c r="V1313" s="318"/>
    </row>
    <row r="1314" s="304" customFormat="1" ht="22.8" customHeight="1" spans="1:22">
      <c r="A1314" s="321" t="s">
        <v>582</v>
      </c>
      <c r="B1314" s="321"/>
      <c r="C1314" s="321"/>
      <c r="D1314" s="311" t="s">
        <v>582</v>
      </c>
      <c r="E1314" s="311" t="s">
        <v>454</v>
      </c>
      <c r="F1314" s="313">
        <v>33.1046</v>
      </c>
      <c r="G1314" s="313"/>
      <c r="H1314" s="313"/>
      <c r="I1314" s="313"/>
      <c r="J1314" s="313"/>
      <c r="K1314" s="313"/>
      <c r="L1314" s="313"/>
      <c r="M1314" s="313"/>
      <c r="N1314" s="313"/>
      <c r="O1314" s="313"/>
      <c r="P1314" s="313"/>
      <c r="Q1314" s="313"/>
      <c r="R1314" s="313">
        <v>33.1046</v>
      </c>
      <c r="S1314" s="313"/>
      <c r="T1314" s="313"/>
      <c r="U1314" s="313"/>
      <c r="V1314" s="313"/>
    </row>
    <row r="1315" s="304" customFormat="1" ht="22.8" customHeight="1" spans="1:22">
      <c r="A1315" s="321" t="s">
        <v>582</v>
      </c>
      <c r="B1315" s="321" t="s">
        <v>583</v>
      </c>
      <c r="C1315" s="321"/>
      <c r="D1315" s="311" t="s">
        <v>584</v>
      </c>
      <c r="E1315" s="311" t="s">
        <v>460</v>
      </c>
      <c r="F1315" s="313">
        <v>33.1046</v>
      </c>
      <c r="G1315" s="313"/>
      <c r="H1315" s="313"/>
      <c r="I1315" s="313"/>
      <c r="J1315" s="313"/>
      <c r="K1315" s="313"/>
      <c r="L1315" s="313"/>
      <c r="M1315" s="313"/>
      <c r="N1315" s="313"/>
      <c r="O1315" s="313"/>
      <c r="P1315" s="313"/>
      <c r="Q1315" s="313"/>
      <c r="R1315" s="313">
        <v>33.1046</v>
      </c>
      <c r="S1315" s="313"/>
      <c r="T1315" s="313"/>
      <c r="U1315" s="313"/>
      <c r="V1315" s="313"/>
    </row>
    <row r="1316" s="304" customFormat="1" ht="22.8" customHeight="1" spans="1:22">
      <c r="A1316" s="314" t="s">
        <v>582</v>
      </c>
      <c r="B1316" s="314" t="s">
        <v>583</v>
      </c>
      <c r="C1316" s="314" t="s">
        <v>565</v>
      </c>
      <c r="D1316" s="315" t="s">
        <v>585</v>
      </c>
      <c r="E1316" s="325" t="s">
        <v>586</v>
      </c>
      <c r="F1316" s="317">
        <v>33.1046</v>
      </c>
      <c r="G1316" s="318"/>
      <c r="H1316" s="318"/>
      <c r="I1316" s="318"/>
      <c r="J1316" s="318"/>
      <c r="K1316" s="318"/>
      <c r="L1316" s="317"/>
      <c r="M1316" s="318"/>
      <c r="N1316" s="318"/>
      <c r="O1316" s="318"/>
      <c r="P1316" s="318"/>
      <c r="Q1316" s="318"/>
      <c r="R1316" s="318">
        <v>33.1046</v>
      </c>
      <c r="S1316" s="317"/>
      <c r="T1316" s="318"/>
      <c r="U1316" s="318"/>
      <c r="V1316" s="318"/>
    </row>
    <row r="1317" s="304" customFormat="1" ht="22.8" customHeight="1" spans="1:22">
      <c r="A1317" s="309"/>
      <c r="B1317" s="309"/>
      <c r="C1317" s="309"/>
      <c r="D1317" s="312" t="s">
        <v>1072</v>
      </c>
      <c r="E1317" s="312" t="s">
        <v>1073</v>
      </c>
      <c r="F1317" s="310">
        <v>457.826406</v>
      </c>
      <c r="G1317" s="310">
        <v>332.5259</v>
      </c>
      <c r="H1317" s="310">
        <v>196.206</v>
      </c>
      <c r="I1317" s="310">
        <v>6.894</v>
      </c>
      <c r="J1317" s="310">
        <v>53.1131</v>
      </c>
      <c r="K1317" s="310">
        <v>76.3128</v>
      </c>
      <c r="L1317" s="310">
        <v>85.397406</v>
      </c>
      <c r="M1317" s="310">
        <v>52.6761</v>
      </c>
      <c r="N1317" s="310"/>
      <c r="O1317" s="310">
        <v>28.6427</v>
      </c>
      <c r="P1317" s="310"/>
      <c r="Q1317" s="310">
        <v>4.078606</v>
      </c>
      <c r="R1317" s="310">
        <v>39.9031</v>
      </c>
      <c r="S1317" s="310"/>
      <c r="T1317" s="310"/>
      <c r="U1317" s="310"/>
      <c r="V1317" s="310"/>
    </row>
    <row r="1318" s="304" customFormat="1" ht="22.8" customHeight="1" spans="1:22">
      <c r="A1318" s="321" t="s">
        <v>568</v>
      </c>
      <c r="B1318" s="321"/>
      <c r="C1318" s="321"/>
      <c r="D1318" s="311" t="s">
        <v>568</v>
      </c>
      <c r="E1318" s="311" t="s">
        <v>264</v>
      </c>
      <c r="F1318" s="313">
        <v>56.754706</v>
      </c>
      <c r="G1318" s="313"/>
      <c r="H1318" s="313"/>
      <c r="I1318" s="313"/>
      <c r="J1318" s="313"/>
      <c r="K1318" s="313"/>
      <c r="L1318" s="313">
        <v>56.754706</v>
      </c>
      <c r="M1318" s="313">
        <v>52.6761</v>
      </c>
      <c r="N1318" s="313"/>
      <c r="O1318" s="313"/>
      <c r="P1318" s="313"/>
      <c r="Q1318" s="313">
        <v>4.078606</v>
      </c>
      <c r="R1318" s="313"/>
      <c r="S1318" s="313"/>
      <c r="T1318" s="313"/>
      <c r="U1318" s="313"/>
      <c r="V1318" s="313"/>
    </row>
    <row r="1319" s="304" customFormat="1" ht="22.8" customHeight="1" spans="1:22">
      <c r="A1319" s="321" t="s">
        <v>568</v>
      </c>
      <c r="B1319" s="321" t="s">
        <v>569</v>
      </c>
      <c r="C1319" s="321"/>
      <c r="D1319" s="311" t="s">
        <v>570</v>
      </c>
      <c r="E1319" s="311" t="s">
        <v>277</v>
      </c>
      <c r="F1319" s="313">
        <v>52.6761</v>
      </c>
      <c r="G1319" s="313"/>
      <c r="H1319" s="313"/>
      <c r="I1319" s="313"/>
      <c r="J1319" s="313"/>
      <c r="K1319" s="313"/>
      <c r="L1319" s="313">
        <v>52.6761</v>
      </c>
      <c r="M1319" s="313">
        <v>52.6761</v>
      </c>
      <c r="N1319" s="313"/>
      <c r="O1319" s="313"/>
      <c r="P1319" s="313"/>
      <c r="Q1319" s="313"/>
      <c r="R1319" s="313"/>
      <c r="S1319" s="313"/>
      <c r="T1319" s="313"/>
      <c r="U1319" s="313"/>
      <c r="V1319" s="313"/>
    </row>
    <row r="1320" s="304" customFormat="1" ht="22.8" customHeight="1" spans="1:22">
      <c r="A1320" s="314" t="s">
        <v>568</v>
      </c>
      <c r="B1320" s="314" t="s">
        <v>569</v>
      </c>
      <c r="C1320" s="314" t="s">
        <v>569</v>
      </c>
      <c r="D1320" s="315" t="s">
        <v>571</v>
      </c>
      <c r="E1320" s="325" t="s">
        <v>572</v>
      </c>
      <c r="F1320" s="317">
        <v>52.6761</v>
      </c>
      <c r="G1320" s="318"/>
      <c r="H1320" s="318"/>
      <c r="I1320" s="318"/>
      <c r="J1320" s="318"/>
      <c r="K1320" s="318"/>
      <c r="L1320" s="317">
        <v>52.6761</v>
      </c>
      <c r="M1320" s="318">
        <v>52.6761</v>
      </c>
      <c r="N1320" s="318"/>
      <c r="O1320" s="318"/>
      <c r="P1320" s="318"/>
      <c r="Q1320" s="318"/>
      <c r="R1320" s="318"/>
      <c r="S1320" s="317"/>
      <c r="T1320" s="318"/>
      <c r="U1320" s="318"/>
      <c r="V1320" s="318"/>
    </row>
    <row r="1321" s="304" customFormat="1" ht="22.8" customHeight="1" spans="1:22">
      <c r="A1321" s="321" t="s">
        <v>568</v>
      </c>
      <c r="B1321" s="321" t="s">
        <v>573</v>
      </c>
      <c r="C1321" s="321"/>
      <c r="D1321" s="311" t="s">
        <v>574</v>
      </c>
      <c r="E1321" s="311" t="s">
        <v>317</v>
      </c>
      <c r="F1321" s="313">
        <v>4.078606</v>
      </c>
      <c r="G1321" s="313"/>
      <c r="H1321" s="313"/>
      <c r="I1321" s="313"/>
      <c r="J1321" s="313"/>
      <c r="K1321" s="313"/>
      <c r="L1321" s="313">
        <v>4.078606</v>
      </c>
      <c r="M1321" s="313"/>
      <c r="N1321" s="313"/>
      <c r="O1321" s="313"/>
      <c r="P1321" s="313"/>
      <c r="Q1321" s="313">
        <v>4.078606</v>
      </c>
      <c r="R1321" s="313"/>
      <c r="S1321" s="313"/>
      <c r="T1321" s="313"/>
      <c r="U1321" s="313"/>
      <c r="V1321" s="313"/>
    </row>
    <row r="1322" s="304" customFormat="1" ht="22.8" customHeight="1" spans="1:22">
      <c r="A1322" s="314" t="s">
        <v>568</v>
      </c>
      <c r="B1322" s="314" t="s">
        <v>573</v>
      </c>
      <c r="C1322" s="314" t="s">
        <v>573</v>
      </c>
      <c r="D1322" s="315" t="s">
        <v>575</v>
      </c>
      <c r="E1322" s="325" t="s">
        <v>576</v>
      </c>
      <c r="F1322" s="317">
        <v>4.078606</v>
      </c>
      <c r="G1322" s="318"/>
      <c r="H1322" s="318"/>
      <c r="I1322" s="318"/>
      <c r="J1322" s="318"/>
      <c r="K1322" s="318"/>
      <c r="L1322" s="317">
        <v>4.078606</v>
      </c>
      <c r="M1322" s="318"/>
      <c r="N1322" s="318"/>
      <c r="O1322" s="318"/>
      <c r="P1322" s="318"/>
      <c r="Q1322" s="318">
        <v>4.078606</v>
      </c>
      <c r="R1322" s="318"/>
      <c r="S1322" s="317"/>
      <c r="T1322" s="318"/>
      <c r="U1322" s="318"/>
      <c r="V1322" s="318"/>
    </row>
    <row r="1323" s="304" customFormat="1" ht="22.8" customHeight="1" spans="1:22">
      <c r="A1323" s="321" t="s">
        <v>577</v>
      </c>
      <c r="B1323" s="321"/>
      <c r="C1323" s="321"/>
      <c r="D1323" s="311" t="s">
        <v>577</v>
      </c>
      <c r="E1323" s="311" t="s">
        <v>318</v>
      </c>
      <c r="F1323" s="313">
        <v>28.6427</v>
      </c>
      <c r="G1323" s="313"/>
      <c r="H1323" s="313"/>
      <c r="I1323" s="313"/>
      <c r="J1323" s="313"/>
      <c r="K1323" s="313"/>
      <c r="L1323" s="313">
        <v>28.6427</v>
      </c>
      <c r="M1323" s="313"/>
      <c r="N1323" s="313"/>
      <c r="O1323" s="313">
        <v>28.6427</v>
      </c>
      <c r="P1323" s="313"/>
      <c r="Q1323" s="313"/>
      <c r="R1323" s="313"/>
      <c r="S1323" s="313"/>
      <c r="T1323" s="313"/>
      <c r="U1323" s="313"/>
      <c r="V1323" s="313"/>
    </row>
    <row r="1324" s="304" customFormat="1" ht="22.8" customHeight="1" spans="1:22">
      <c r="A1324" s="321" t="s">
        <v>577</v>
      </c>
      <c r="B1324" s="321" t="s">
        <v>578</v>
      </c>
      <c r="C1324" s="321"/>
      <c r="D1324" s="311" t="s">
        <v>579</v>
      </c>
      <c r="E1324" s="311" t="s">
        <v>344</v>
      </c>
      <c r="F1324" s="313">
        <v>28.6427</v>
      </c>
      <c r="G1324" s="313"/>
      <c r="H1324" s="313"/>
      <c r="I1324" s="313"/>
      <c r="J1324" s="313"/>
      <c r="K1324" s="313"/>
      <c r="L1324" s="313">
        <v>28.6427</v>
      </c>
      <c r="M1324" s="313"/>
      <c r="N1324" s="313"/>
      <c r="O1324" s="313">
        <v>28.6427</v>
      </c>
      <c r="P1324" s="313"/>
      <c r="Q1324" s="313"/>
      <c r="R1324" s="313"/>
      <c r="S1324" s="313"/>
      <c r="T1324" s="313"/>
      <c r="U1324" s="313"/>
      <c r="V1324" s="313"/>
    </row>
    <row r="1325" s="304" customFormat="1" ht="22.8" customHeight="1" spans="1:22">
      <c r="A1325" s="314" t="s">
        <v>577</v>
      </c>
      <c r="B1325" s="314" t="s">
        <v>578</v>
      </c>
      <c r="C1325" s="314" t="s">
        <v>583</v>
      </c>
      <c r="D1325" s="315" t="s">
        <v>677</v>
      </c>
      <c r="E1325" s="325" t="s">
        <v>678</v>
      </c>
      <c r="F1325" s="317">
        <v>28.6427</v>
      </c>
      <c r="G1325" s="318"/>
      <c r="H1325" s="318"/>
      <c r="I1325" s="318"/>
      <c r="J1325" s="318"/>
      <c r="K1325" s="318"/>
      <c r="L1325" s="317">
        <v>28.6427</v>
      </c>
      <c r="M1325" s="318"/>
      <c r="N1325" s="318"/>
      <c r="O1325" s="318">
        <v>28.6427</v>
      </c>
      <c r="P1325" s="318"/>
      <c r="Q1325" s="318"/>
      <c r="R1325" s="318"/>
      <c r="S1325" s="317"/>
      <c r="T1325" s="318"/>
      <c r="U1325" s="318"/>
      <c r="V1325" s="318"/>
    </row>
    <row r="1326" s="304" customFormat="1" ht="22.8" customHeight="1" spans="1:22">
      <c r="A1326" s="321" t="s">
        <v>1029</v>
      </c>
      <c r="B1326" s="321"/>
      <c r="C1326" s="321"/>
      <c r="D1326" s="311" t="s">
        <v>1029</v>
      </c>
      <c r="E1326" s="311" t="s">
        <v>376</v>
      </c>
      <c r="F1326" s="313">
        <v>332.5259</v>
      </c>
      <c r="G1326" s="313">
        <v>332.5259</v>
      </c>
      <c r="H1326" s="313">
        <v>196.206</v>
      </c>
      <c r="I1326" s="313">
        <v>6.894</v>
      </c>
      <c r="J1326" s="313">
        <v>53.1131</v>
      </c>
      <c r="K1326" s="313">
        <v>76.3128</v>
      </c>
      <c r="L1326" s="313"/>
      <c r="M1326" s="313"/>
      <c r="N1326" s="313"/>
      <c r="O1326" s="313"/>
      <c r="P1326" s="313"/>
      <c r="Q1326" s="313"/>
      <c r="R1326" s="313"/>
      <c r="S1326" s="313"/>
      <c r="T1326" s="313"/>
      <c r="U1326" s="313"/>
      <c r="V1326" s="313"/>
    </row>
    <row r="1327" s="304" customFormat="1" ht="22.8" customHeight="1" spans="1:22">
      <c r="A1327" s="321" t="s">
        <v>1029</v>
      </c>
      <c r="B1327" s="321" t="s">
        <v>565</v>
      </c>
      <c r="C1327" s="321"/>
      <c r="D1327" s="311" t="s">
        <v>1030</v>
      </c>
      <c r="E1327" s="311" t="s">
        <v>377</v>
      </c>
      <c r="F1327" s="313">
        <v>332.5259</v>
      </c>
      <c r="G1327" s="313">
        <v>332.5259</v>
      </c>
      <c r="H1327" s="313">
        <v>196.206</v>
      </c>
      <c r="I1327" s="313">
        <v>6.894</v>
      </c>
      <c r="J1327" s="313">
        <v>53.1131</v>
      </c>
      <c r="K1327" s="313">
        <v>76.3128</v>
      </c>
      <c r="L1327" s="313"/>
      <c r="M1327" s="313"/>
      <c r="N1327" s="313"/>
      <c r="O1327" s="313"/>
      <c r="P1327" s="313"/>
      <c r="Q1327" s="313"/>
      <c r="R1327" s="313"/>
      <c r="S1327" s="313"/>
      <c r="T1327" s="313"/>
      <c r="U1327" s="313"/>
      <c r="V1327" s="313"/>
    </row>
    <row r="1328" s="304" customFormat="1" ht="22.8" customHeight="1" spans="1:22">
      <c r="A1328" s="314" t="s">
        <v>1029</v>
      </c>
      <c r="B1328" s="314" t="s">
        <v>565</v>
      </c>
      <c r="C1328" s="314" t="s">
        <v>565</v>
      </c>
      <c r="D1328" s="315" t="s">
        <v>1031</v>
      </c>
      <c r="E1328" s="325" t="s">
        <v>567</v>
      </c>
      <c r="F1328" s="317">
        <v>332.5259</v>
      </c>
      <c r="G1328" s="318">
        <v>332.5259</v>
      </c>
      <c r="H1328" s="318">
        <v>196.206</v>
      </c>
      <c r="I1328" s="318">
        <v>6.894</v>
      </c>
      <c r="J1328" s="318">
        <v>53.1131</v>
      </c>
      <c r="K1328" s="318">
        <v>76.3128</v>
      </c>
      <c r="L1328" s="317"/>
      <c r="M1328" s="318"/>
      <c r="N1328" s="318"/>
      <c r="O1328" s="318"/>
      <c r="P1328" s="318"/>
      <c r="Q1328" s="318"/>
      <c r="R1328" s="318"/>
      <c r="S1328" s="317"/>
      <c r="T1328" s="318"/>
      <c r="U1328" s="318"/>
      <c r="V1328" s="318"/>
    </row>
    <row r="1329" s="304" customFormat="1" ht="22.8" customHeight="1" spans="1:22">
      <c r="A1329" s="321" t="s">
        <v>582</v>
      </c>
      <c r="B1329" s="321"/>
      <c r="C1329" s="321"/>
      <c r="D1329" s="311" t="s">
        <v>582</v>
      </c>
      <c r="E1329" s="311" t="s">
        <v>454</v>
      </c>
      <c r="F1329" s="313">
        <v>39.9031</v>
      </c>
      <c r="G1329" s="313"/>
      <c r="H1329" s="313"/>
      <c r="I1329" s="313"/>
      <c r="J1329" s="313"/>
      <c r="K1329" s="313"/>
      <c r="L1329" s="313"/>
      <c r="M1329" s="313"/>
      <c r="N1329" s="313"/>
      <c r="O1329" s="313"/>
      <c r="P1329" s="313"/>
      <c r="Q1329" s="313"/>
      <c r="R1329" s="313">
        <v>39.9031</v>
      </c>
      <c r="S1329" s="313"/>
      <c r="T1329" s="313"/>
      <c r="U1329" s="313"/>
      <c r="V1329" s="313"/>
    </row>
    <row r="1330" s="304" customFormat="1" ht="22.8" customHeight="1" spans="1:22">
      <c r="A1330" s="321" t="s">
        <v>582</v>
      </c>
      <c r="B1330" s="321" t="s">
        <v>583</v>
      </c>
      <c r="C1330" s="321"/>
      <c r="D1330" s="311" t="s">
        <v>584</v>
      </c>
      <c r="E1330" s="311" t="s">
        <v>460</v>
      </c>
      <c r="F1330" s="313">
        <v>39.9031</v>
      </c>
      <c r="G1330" s="313"/>
      <c r="H1330" s="313"/>
      <c r="I1330" s="313"/>
      <c r="J1330" s="313"/>
      <c r="K1330" s="313"/>
      <c r="L1330" s="313"/>
      <c r="M1330" s="313"/>
      <c r="N1330" s="313"/>
      <c r="O1330" s="313"/>
      <c r="P1330" s="313"/>
      <c r="Q1330" s="313"/>
      <c r="R1330" s="313">
        <v>39.9031</v>
      </c>
      <c r="S1330" s="313"/>
      <c r="T1330" s="313"/>
      <c r="U1330" s="313"/>
      <c r="V1330" s="313"/>
    </row>
    <row r="1331" s="304" customFormat="1" ht="22.8" customHeight="1" spans="1:22">
      <c r="A1331" s="314" t="s">
        <v>582</v>
      </c>
      <c r="B1331" s="314" t="s">
        <v>583</v>
      </c>
      <c r="C1331" s="314" t="s">
        <v>565</v>
      </c>
      <c r="D1331" s="315" t="s">
        <v>585</v>
      </c>
      <c r="E1331" s="325" t="s">
        <v>586</v>
      </c>
      <c r="F1331" s="317">
        <v>39.9031</v>
      </c>
      <c r="G1331" s="318"/>
      <c r="H1331" s="318"/>
      <c r="I1331" s="318"/>
      <c r="J1331" s="318"/>
      <c r="K1331" s="318"/>
      <c r="L1331" s="317"/>
      <c r="M1331" s="318"/>
      <c r="N1331" s="318"/>
      <c r="O1331" s="318"/>
      <c r="P1331" s="318"/>
      <c r="Q1331" s="318"/>
      <c r="R1331" s="318">
        <v>39.9031</v>
      </c>
      <c r="S1331" s="317"/>
      <c r="T1331" s="318"/>
      <c r="U1331" s="318"/>
      <c r="V1331" s="318"/>
    </row>
    <row r="1332" s="304" customFormat="1" ht="22.8" customHeight="1" spans="1:22">
      <c r="A1332" s="309"/>
      <c r="B1332" s="309"/>
      <c r="C1332" s="309"/>
      <c r="D1332" s="311" t="s">
        <v>1074</v>
      </c>
      <c r="E1332" s="311" t="s">
        <v>1075</v>
      </c>
      <c r="F1332" s="310">
        <v>3661.990885</v>
      </c>
      <c r="G1332" s="310">
        <v>2678.2191</v>
      </c>
      <c r="H1332" s="310">
        <v>1495.7592</v>
      </c>
      <c r="I1332" s="310">
        <v>131.5464</v>
      </c>
      <c r="J1332" s="310">
        <v>422.7867</v>
      </c>
      <c r="K1332" s="310">
        <v>628.1268</v>
      </c>
      <c r="L1332" s="310">
        <v>662.385485</v>
      </c>
      <c r="M1332" s="310">
        <v>408.1919</v>
      </c>
      <c r="N1332" s="310"/>
      <c r="O1332" s="310">
        <v>221.9543</v>
      </c>
      <c r="P1332" s="310"/>
      <c r="Q1332" s="310">
        <v>32.239285</v>
      </c>
      <c r="R1332" s="310">
        <v>321.3863</v>
      </c>
      <c r="S1332" s="310"/>
      <c r="T1332" s="310"/>
      <c r="U1332" s="310"/>
      <c r="V1332" s="310"/>
    </row>
    <row r="1333" s="304" customFormat="1" ht="22.8" customHeight="1" spans="1:22">
      <c r="A1333" s="309"/>
      <c r="B1333" s="309"/>
      <c r="C1333" s="309"/>
      <c r="D1333" s="312" t="s">
        <v>1076</v>
      </c>
      <c r="E1333" s="312" t="s">
        <v>1077</v>
      </c>
      <c r="F1333" s="310">
        <v>3661.990885</v>
      </c>
      <c r="G1333" s="310">
        <v>2678.2191</v>
      </c>
      <c r="H1333" s="310">
        <v>1495.7592</v>
      </c>
      <c r="I1333" s="310">
        <v>131.5464</v>
      </c>
      <c r="J1333" s="310">
        <v>422.7867</v>
      </c>
      <c r="K1333" s="310">
        <v>628.1268</v>
      </c>
      <c r="L1333" s="310">
        <v>662.385485</v>
      </c>
      <c r="M1333" s="310">
        <v>408.1919</v>
      </c>
      <c r="N1333" s="310"/>
      <c r="O1333" s="310">
        <v>221.9543</v>
      </c>
      <c r="P1333" s="310"/>
      <c r="Q1333" s="310">
        <v>32.239285</v>
      </c>
      <c r="R1333" s="310">
        <v>321.3863</v>
      </c>
      <c r="S1333" s="310"/>
      <c r="T1333" s="310"/>
      <c r="U1333" s="310"/>
      <c r="V1333" s="310"/>
    </row>
    <row r="1334" s="304" customFormat="1" ht="22.8" customHeight="1" spans="1:22">
      <c r="A1334" s="321" t="s">
        <v>568</v>
      </c>
      <c r="B1334" s="321"/>
      <c r="C1334" s="321"/>
      <c r="D1334" s="311" t="s">
        <v>568</v>
      </c>
      <c r="E1334" s="311" t="s">
        <v>264</v>
      </c>
      <c r="F1334" s="313">
        <v>440.431185</v>
      </c>
      <c r="G1334" s="313"/>
      <c r="H1334" s="313"/>
      <c r="I1334" s="313"/>
      <c r="J1334" s="313"/>
      <c r="K1334" s="313"/>
      <c r="L1334" s="313">
        <v>440.431185</v>
      </c>
      <c r="M1334" s="313">
        <v>408.1919</v>
      </c>
      <c r="N1334" s="313"/>
      <c r="O1334" s="313"/>
      <c r="P1334" s="313"/>
      <c r="Q1334" s="313">
        <v>32.239285</v>
      </c>
      <c r="R1334" s="313"/>
      <c r="S1334" s="313"/>
      <c r="T1334" s="313"/>
      <c r="U1334" s="313"/>
      <c r="V1334" s="313"/>
    </row>
    <row r="1335" s="304" customFormat="1" ht="22.8" customHeight="1" spans="1:22">
      <c r="A1335" s="321" t="s">
        <v>568</v>
      </c>
      <c r="B1335" s="321" t="s">
        <v>569</v>
      </c>
      <c r="C1335" s="321"/>
      <c r="D1335" s="311" t="s">
        <v>570</v>
      </c>
      <c r="E1335" s="311" t="s">
        <v>277</v>
      </c>
      <c r="F1335" s="313">
        <v>408.1919</v>
      </c>
      <c r="G1335" s="313"/>
      <c r="H1335" s="313"/>
      <c r="I1335" s="313"/>
      <c r="J1335" s="313"/>
      <c r="K1335" s="313"/>
      <c r="L1335" s="313">
        <v>408.1919</v>
      </c>
      <c r="M1335" s="313">
        <v>408.1919</v>
      </c>
      <c r="N1335" s="313"/>
      <c r="O1335" s="313"/>
      <c r="P1335" s="313"/>
      <c r="Q1335" s="313"/>
      <c r="R1335" s="313"/>
      <c r="S1335" s="313"/>
      <c r="T1335" s="313"/>
      <c r="U1335" s="313"/>
      <c r="V1335" s="313"/>
    </row>
    <row r="1336" s="304" customFormat="1" ht="22.8" customHeight="1" spans="1:22">
      <c r="A1336" s="314" t="s">
        <v>568</v>
      </c>
      <c r="B1336" s="314" t="s">
        <v>569</v>
      </c>
      <c r="C1336" s="314" t="s">
        <v>569</v>
      </c>
      <c r="D1336" s="315" t="s">
        <v>571</v>
      </c>
      <c r="E1336" s="325" t="s">
        <v>572</v>
      </c>
      <c r="F1336" s="317">
        <v>408.1919</v>
      </c>
      <c r="G1336" s="318"/>
      <c r="H1336" s="318"/>
      <c r="I1336" s="318"/>
      <c r="J1336" s="318"/>
      <c r="K1336" s="318"/>
      <c r="L1336" s="317">
        <v>408.1919</v>
      </c>
      <c r="M1336" s="318">
        <v>408.1919</v>
      </c>
      <c r="N1336" s="318"/>
      <c r="O1336" s="318"/>
      <c r="P1336" s="318"/>
      <c r="Q1336" s="318"/>
      <c r="R1336" s="318"/>
      <c r="S1336" s="317"/>
      <c r="T1336" s="318"/>
      <c r="U1336" s="318"/>
      <c r="V1336" s="318"/>
    </row>
    <row r="1337" s="304" customFormat="1" ht="22.8" customHeight="1" spans="1:22">
      <c r="A1337" s="321" t="s">
        <v>568</v>
      </c>
      <c r="B1337" s="321" t="s">
        <v>573</v>
      </c>
      <c r="C1337" s="321"/>
      <c r="D1337" s="311" t="s">
        <v>574</v>
      </c>
      <c r="E1337" s="311" t="s">
        <v>317</v>
      </c>
      <c r="F1337" s="313">
        <v>32.239285</v>
      </c>
      <c r="G1337" s="313"/>
      <c r="H1337" s="313"/>
      <c r="I1337" s="313"/>
      <c r="J1337" s="313"/>
      <c r="K1337" s="313"/>
      <c r="L1337" s="313">
        <v>32.239285</v>
      </c>
      <c r="M1337" s="313"/>
      <c r="N1337" s="313"/>
      <c r="O1337" s="313"/>
      <c r="P1337" s="313"/>
      <c r="Q1337" s="313">
        <v>32.239285</v>
      </c>
      <c r="R1337" s="313"/>
      <c r="S1337" s="313"/>
      <c r="T1337" s="313"/>
      <c r="U1337" s="313"/>
      <c r="V1337" s="313"/>
    </row>
    <row r="1338" s="304" customFormat="1" ht="22.8" customHeight="1" spans="1:22">
      <c r="A1338" s="314" t="s">
        <v>568</v>
      </c>
      <c r="B1338" s="314" t="s">
        <v>573</v>
      </c>
      <c r="C1338" s="314" t="s">
        <v>573</v>
      </c>
      <c r="D1338" s="315" t="s">
        <v>575</v>
      </c>
      <c r="E1338" s="325" t="s">
        <v>576</v>
      </c>
      <c r="F1338" s="317">
        <v>32.239285</v>
      </c>
      <c r="G1338" s="318"/>
      <c r="H1338" s="318"/>
      <c r="I1338" s="318"/>
      <c r="J1338" s="318"/>
      <c r="K1338" s="318"/>
      <c r="L1338" s="317">
        <v>32.239285</v>
      </c>
      <c r="M1338" s="318"/>
      <c r="N1338" s="318"/>
      <c r="O1338" s="318"/>
      <c r="P1338" s="318"/>
      <c r="Q1338" s="318">
        <v>32.239285</v>
      </c>
      <c r="R1338" s="318"/>
      <c r="S1338" s="317"/>
      <c r="T1338" s="318"/>
      <c r="U1338" s="318"/>
      <c r="V1338" s="318"/>
    </row>
    <row r="1339" s="304" customFormat="1" ht="22.8" customHeight="1" spans="1:22">
      <c r="A1339" s="321" t="s">
        <v>577</v>
      </c>
      <c r="B1339" s="321"/>
      <c r="C1339" s="321"/>
      <c r="D1339" s="311" t="s">
        <v>577</v>
      </c>
      <c r="E1339" s="311" t="s">
        <v>318</v>
      </c>
      <c r="F1339" s="313">
        <v>221.9543</v>
      </c>
      <c r="G1339" s="313"/>
      <c r="H1339" s="313"/>
      <c r="I1339" s="313"/>
      <c r="J1339" s="313"/>
      <c r="K1339" s="313"/>
      <c r="L1339" s="313">
        <v>221.9543</v>
      </c>
      <c r="M1339" s="313"/>
      <c r="N1339" s="313"/>
      <c r="O1339" s="313">
        <v>221.9543</v>
      </c>
      <c r="P1339" s="313"/>
      <c r="Q1339" s="313"/>
      <c r="R1339" s="313"/>
      <c r="S1339" s="313"/>
      <c r="T1339" s="313"/>
      <c r="U1339" s="313"/>
      <c r="V1339" s="313"/>
    </row>
    <row r="1340" s="304" customFormat="1" ht="22.8" customHeight="1" spans="1:22">
      <c r="A1340" s="321" t="s">
        <v>577</v>
      </c>
      <c r="B1340" s="321" t="s">
        <v>578</v>
      </c>
      <c r="C1340" s="321"/>
      <c r="D1340" s="311" t="s">
        <v>579</v>
      </c>
      <c r="E1340" s="311" t="s">
        <v>344</v>
      </c>
      <c r="F1340" s="313">
        <v>221.9543</v>
      </c>
      <c r="G1340" s="313"/>
      <c r="H1340" s="313"/>
      <c r="I1340" s="313"/>
      <c r="J1340" s="313"/>
      <c r="K1340" s="313"/>
      <c r="L1340" s="313">
        <v>221.9543</v>
      </c>
      <c r="M1340" s="313"/>
      <c r="N1340" s="313"/>
      <c r="O1340" s="313">
        <v>221.9543</v>
      </c>
      <c r="P1340" s="313"/>
      <c r="Q1340" s="313"/>
      <c r="R1340" s="313"/>
      <c r="S1340" s="313"/>
      <c r="T1340" s="313"/>
      <c r="U1340" s="313"/>
      <c r="V1340" s="313"/>
    </row>
    <row r="1341" s="304" customFormat="1" ht="22.8" customHeight="1" spans="1:22">
      <c r="A1341" s="314" t="s">
        <v>577</v>
      </c>
      <c r="B1341" s="314" t="s">
        <v>578</v>
      </c>
      <c r="C1341" s="314" t="s">
        <v>565</v>
      </c>
      <c r="D1341" s="315" t="s">
        <v>580</v>
      </c>
      <c r="E1341" s="325" t="s">
        <v>581</v>
      </c>
      <c r="F1341" s="317">
        <v>221.9543</v>
      </c>
      <c r="G1341" s="318"/>
      <c r="H1341" s="318"/>
      <c r="I1341" s="318"/>
      <c r="J1341" s="318"/>
      <c r="K1341" s="318"/>
      <c r="L1341" s="317">
        <v>221.9543</v>
      </c>
      <c r="M1341" s="318"/>
      <c r="N1341" s="318"/>
      <c r="O1341" s="318">
        <v>221.9543</v>
      </c>
      <c r="P1341" s="318"/>
      <c r="Q1341" s="318"/>
      <c r="R1341" s="318"/>
      <c r="S1341" s="317"/>
      <c r="T1341" s="318"/>
      <c r="U1341" s="318"/>
      <c r="V1341" s="318"/>
    </row>
    <row r="1342" s="304" customFormat="1" ht="22.8" customHeight="1" spans="1:22">
      <c r="A1342" s="321" t="s">
        <v>1078</v>
      </c>
      <c r="B1342" s="321"/>
      <c r="C1342" s="321"/>
      <c r="D1342" s="311" t="s">
        <v>1078</v>
      </c>
      <c r="E1342" s="311" t="s">
        <v>425</v>
      </c>
      <c r="F1342" s="313">
        <v>2678.2191</v>
      </c>
      <c r="G1342" s="313">
        <v>2678.2191</v>
      </c>
      <c r="H1342" s="313">
        <v>1495.7592</v>
      </c>
      <c r="I1342" s="313">
        <v>131.5464</v>
      </c>
      <c r="J1342" s="313">
        <v>422.7867</v>
      </c>
      <c r="K1342" s="313">
        <v>628.1268</v>
      </c>
      <c r="L1342" s="313"/>
      <c r="M1342" s="313"/>
      <c r="N1342" s="313"/>
      <c r="O1342" s="313"/>
      <c r="P1342" s="313"/>
      <c r="Q1342" s="313"/>
      <c r="R1342" s="313"/>
      <c r="S1342" s="313"/>
      <c r="T1342" s="313"/>
      <c r="U1342" s="313"/>
      <c r="V1342" s="313"/>
    </row>
    <row r="1343" s="304" customFormat="1" ht="22.8" customHeight="1" spans="1:22">
      <c r="A1343" s="321" t="s">
        <v>1078</v>
      </c>
      <c r="B1343" s="321" t="s">
        <v>565</v>
      </c>
      <c r="C1343" s="321"/>
      <c r="D1343" s="311" t="s">
        <v>1079</v>
      </c>
      <c r="E1343" s="311" t="s">
        <v>426</v>
      </c>
      <c r="F1343" s="313">
        <v>2678.2191</v>
      </c>
      <c r="G1343" s="313">
        <v>2678.2191</v>
      </c>
      <c r="H1343" s="313">
        <v>1495.7592</v>
      </c>
      <c r="I1343" s="313">
        <v>131.5464</v>
      </c>
      <c r="J1343" s="313">
        <v>422.7867</v>
      </c>
      <c r="K1343" s="313">
        <v>628.1268</v>
      </c>
      <c r="L1343" s="313"/>
      <c r="M1343" s="313"/>
      <c r="N1343" s="313"/>
      <c r="O1343" s="313"/>
      <c r="P1343" s="313"/>
      <c r="Q1343" s="313"/>
      <c r="R1343" s="313"/>
      <c r="S1343" s="313"/>
      <c r="T1343" s="313"/>
      <c r="U1343" s="313"/>
      <c r="V1343" s="313"/>
    </row>
    <row r="1344" s="304" customFormat="1" ht="22.8" customHeight="1" spans="1:22">
      <c r="A1344" s="314" t="s">
        <v>1078</v>
      </c>
      <c r="B1344" s="314" t="s">
        <v>565</v>
      </c>
      <c r="C1344" s="314" t="s">
        <v>565</v>
      </c>
      <c r="D1344" s="315" t="s">
        <v>1080</v>
      </c>
      <c r="E1344" s="325" t="s">
        <v>567</v>
      </c>
      <c r="F1344" s="317">
        <v>2678.2191</v>
      </c>
      <c r="G1344" s="318">
        <v>2678.2191</v>
      </c>
      <c r="H1344" s="318">
        <v>1495.7592</v>
      </c>
      <c r="I1344" s="318">
        <v>131.5464</v>
      </c>
      <c r="J1344" s="318">
        <v>422.7867</v>
      </c>
      <c r="K1344" s="318">
        <v>628.1268</v>
      </c>
      <c r="L1344" s="317"/>
      <c r="M1344" s="318"/>
      <c r="N1344" s="318"/>
      <c r="O1344" s="318"/>
      <c r="P1344" s="318"/>
      <c r="Q1344" s="318"/>
      <c r="R1344" s="318"/>
      <c r="S1344" s="317"/>
      <c r="T1344" s="318"/>
      <c r="U1344" s="318"/>
      <c r="V1344" s="318"/>
    </row>
    <row r="1345" s="304" customFormat="1" ht="22.8" customHeight="1" spans="1:22">
      <c r="A1345" s="321" t="s">
        <v>582</v>
      </c>
      <c r="B1345" s="321"/>
      <c r="C1345" s="321"/>
      <c r="D1345" s="311" t="s">
        <v>582</v>
      </c>
      <c r="E1345" s="311" t="s">
        <v>454</v>
      </c>
      <c r="F1345" s="313">
        <v>321.3863</v>
      </c>
      <c r="G1345" s="313"/>
      <c r="H1345" s="313"/>
      <c r="I1345" s="313"/>
      <c r="J1345" s="313"/>
      <c r="K1345" s="313"/>
      <c r="L1345" s="313"/>
      <c r="M1345" s="313"/>
      <c r="N1345" s="313"/>
      <c r="O1345" s="313"/>
      <c r="P1345" s="313"/>
      <c r="Q1345" s="313"/>
      <c r="R1345" s="313">
        <v>321.3863</v>
      </c>
      <c r="S1345" s="313"/>
      <c r="T1345" s="313"/>
      <c r="U1345" s="313"/>
      <c r="V1345" s="313"/>
    </row>
    <row r="1346" s="304" customFormat="1" ht="22.8" customHeight="1" spans="1:22">
      <c r="A1346" s="321" t="s">
        <v>582</v>
      </c>
      <c r="B1346" s="321" t="s">
        <v>583</v>
      </c>
      <c r="C1346" s="321"/>
      <c r="D1346" s="311" t="s">
        <v>584</v>
      </c>
      <c r="E1346" s="311" t="s">
        <v>460</v>
      </c>
      <c r="F1346" s="313">
        <v>321.3863</v>
      </c>
      <c r="G1346" s="313"/>
      <c r="H1346" s="313"/>
      <c r="I1346" s="313"/>
      <c r="J1346" s="313"/>
      <c r="K1346" s="313"/>
      <c r="L1346" s="313"/>
      <c r="M1346" s="313"/>
      <c r="N1346" s="313"/>
      <c r="O1346" s="313"/>
      <c r="P1346" s="313"/>
      <c r="Q1346" s="313"/>
      <c r="R1346" s="313">
        <v>321.3863</v>
      </c>
      <c r="S1346" s="313"/>
      <c r="T1346" s="313"/>
      <c r="U1346" s="313"/>
      <c r="V1346" s="313"/>
    </row>
    <row r="1347" s="304" customFormat="1" ht="22.8" customHeight="1" spans="1:22">
      <c r="A1347" s="314" t="s">
        <v>582</v>
      </c>
      <c r="B1347" s="314" t="s">
        <v>583</v>
      </c>
      <c r="C1347" s="314" t="s">
        <v>565</v>
      </c>
      <c r="D1347" s="315" t="s">
        <v>585</v>
      </c>
      <c r="E1347" s="325" t="s">
        <v>586</v>
      </c>
      <c r="F1347" s="317">
        <v>321.3863</v>
      </c>
      <c r="G1347" s="318"/>
      <c r="H1347" s="318"/>
      <c r="I1347" s="318"/>
      <c r="J1347" s="318"/>
      <c r="K1347" s="318"/>
      <c r="L1347" s="317"/>
      <c r="M1347" s="318"/>
      <c r="N1347" s="318"/>
      <c r="O1347" s="318"/>
      <c r="P1347" s="318"/>
      <c r="Q1347" s="318"/>
      <c r="R1347" s="318">
        <v>321.3863</v>
      </c>
      <c r="S1347" s="317"/>
      <c r="T1347" s="318"/>
      <c r="U1347" s="318"/>
      <c r="V1347" s="318"/>
    </row>
    <row r="1348" s="304" customFormat="1" ht="22.8" customHeight="1" spans="1:22">
      <c r="A1348" s="309"/>
      <c r="B1348" s="309"/>
      <c r="C1348" s="309"/>
      <c r="D1348" s="311" t="s">
        <v>1081</v>
      </c>
      <c r="E1348" s="311" t="s">
        <v>1082</v>
      </c>
      <c r="F1348" s="310">
        <v>717.253163</v>
      </c>
      <c r="G1348" s="310">
        <v>520.9356</v>
      </c>
      <c r="H1348" s="310">
        <v>294.8844</v>
      </c>
      <c r="I1348" s="310"/>
      <c r="J1348" s="310">
        <v>86.274</v>
      </c>
      <c r="K1348" s="310">
        <v>139.7772</v>
      </c>
      <c r="L1348" s="310">
        <v>133.805263</v>
      </c>
      <c r="M1348" s="310">
        <v>82.3417</v>
      </c>
      <c r="N1348" s="310"/>
      <c r="O1348" s="310">
        <v>44.7733</v>
      </c>
      <c r="P1348" s="310"/>
      <c r="Q1348" s="310">
        <v>6.690263</v>
      </c>
      <c r="R1348" s="310">
        <v>62.5123</v>
      </c>
      <c r="S1348" s="310"/>
      <c r="T1348" s="310"/>
      <c r="U1348" s="310"/>
      <c r="V1348" s="310"/>
    </row>
    <row r="1349" s="304" customFormat="1" ht="22.8" customHeight="1" spans="1:22">
      <c r="A1349" s="309"/>
      <c r="B1349" s="309"/>
      <c r="C1349" s="309"/>
      <c r="D1349" s="312" t="s">
        <v>1083</v>
      </c>
      <c r="E1349" s="312" t="s">
        <v>1084</v>
      </c>
      <c r="F1349" s="310">
        <v>717.253163</v>
      </c>
      <c r="G1349" s="310">
        <v>520.9356</v>
      </c>
      <c r="H1349" s="310">
        <v>294.8844</v>
      </c>
      <c r="I1349" s="310"/>
      <c r="J1349" s="310">
        <v>86.274</v>
      </c>
      <c r="K1349" s="310">
        <v>139.7772</v>
      </c>
      <c r="L1349" s="310">
        <v>133.805263</v>
      </c>
      <c r="M1349" s="310">
        <v>82.3417</v>
      </c>
      <c r="N1349" s="310"/>
      <c r="O1349" s="310">
        <v>44.7733</v>
      </c>
      <c r="P1349" s="310"/>
      <c r="Q1349" s="310">
        <v>6.690263</v>
      </c>
      <c r="R1349" s="310">
        <v>62.5123</v>
      </c>
      <c r="S1349" s="310"/>
      <c r="T1349" s="310"/>
      <c r="U1349" s="310"/>
      <c r="V1349" s="310"/>
    </row>
    <row r="1350" s="304" customFormat="1" ht="22.8" customHeight="1" spans="1:22">
      <c r="A1350" s="321" t="s">
        <v>568</v>
      </c>
      <c r="B1350" s="321"/>
      <c r="C1350" s="321"/>
      <c r="D1350" s="311" t="s">
        <v>568</v>
      </c>
      <c r="E1350" s="311" t="s">
        <v>264</v>
      </c>
      <c r="F1350" s="313">
        <v>89.031963</v>
      </c>
      <c r="G1350" s="313"/>
      <c r="H1350" s="313"/>
      <c r="I1350" s="313"/>
      <c r="J1350" s="313"/>
      <c r="K1350" s="313"/>
      <c r="L1350" s="313">
        <v>89.031963</v>
      </c>
      <c r="M1350" s="313">
        <v>82.3417</v>
      </c>
      <c r="N1350" s="313"/>
      <c r="O1350" s="313"/>
      <c r="P1350" s="313"/>
      <c r="Q1350" s="313">
        <v>6.690263</v>
      </c>
      <c r="R1350" s="313"/>
      <c r="S1350" s="313"/>
      <c r="T1350" s="313"/>
      <c r="U1350" s="313"/>
      <c r="V1350" s="313"/>
    </row>
    <row r="1351" s="304" customFormat="1" ht="22.8" customHeight="1" spans="1:22">
      <c r="A1351" s="321" t="s">
        <v>568</v>
      </c>
      <c r="B1351" s="321" t="s">
        <v>569</v>
      </c>
      <c r="C1351" s="321"/>
      <c r="D1351" s="311" t="s">
        <v>570</v>
      </c>
      <c r="E1351" s="311" t="s">
        <v>277</v>
      </c>
      <c r="F1351" s="313">
        <v>82.3417</v>
      </c>
      <c r="G1351" s="313"/>
      <c r="H1351" s="313"/>
      <c r="I1351" s="313"/>
      <c r="J1351" s="313"/>
      <c r="K1351" s="313"/>
      <c r="L1351" s="313">
        <v>82.3417</v>
      </c>
      <c r="M1351" s="313">
        <v>82.3417</v>
      </c>
      <c r="N1351" s="313"/>
      <c r="O1351" s="313"/>
      <c r="P1351" s="313"/>
      <c r="Q1351" s="313"/>
      <c r="R1351" s="313"/>
      <c r="S1351" s="313"/>
      <c r="T1351" s="313"/>
      <c r="U1351" s="313"/>
      <c r="V1351" s="313"/>
    </row>
    <row r="1352" s="304" customFormat="1" ht="22.8" customHeight="1" spans="1:22">
      <c r="A1352" s="314" t="s">
        <v>568</v>
      </c>
      <c r="B1352" s="314" t="s">
        <v>569</v>
      </c>
      <c r="C1352" s="314" t="s">
        <v>569</v>
      </c>
      <c r="D1352" s="315" t="s">
        <v>571</v>
      </c>
      <c r="E1352" s="325" t="s">
        <v>572</v>
      </c>
      <c r="F1352" s="317">
        <v>82.3417</v>
      </c>
      <c r="G1352" s="318"/>
      <c r="H1352" s="318"/>
      <c r="I1352" s="318"/>
      <c r="J1352" s="318"/>
      <c r="K1352" s="318"/>
      <c r="L1352" s="317">
        <v>82.3417</v>
      </c>
      <c r="M1352" s="318">
        <v>82.3417</v>
      </c>
      <c r="N1352" s="318"/>
      <c r="O1352" s="318"/>
      <c r="P1352" s="318"/>
      <c r="Q1352" s="318"/>
      <c r="R1352" s="318"/>
      <c r="S1352" s="317"/>
      <c r="T1352" s="318"/>
      <c r="U1352" s="318"/>
      <c r="V1352" s="318"/>
    </row>
    <row r="1353" s="304" customFormat="1" ht="22.8" customHeight="1" spans="1:22">
      <c r="A1353" s="321" t="s">
        <v>568</v>
      </c>
      <c r="B1353" s="321" t="s">
        <v>573</v>
      </c>
      <c r="C1353" s="321"/>
      <c r="D1353" s="311" t="s">
        <v>574</v>
      </c>
      <c r="E1353" s="311" t="s">
        <v>317</v>
      </c>
      <c r="F1353" s="313">
        <v>6.690263</v>
      </c>
      <c r="G1353" s="313"/>
      <c r="H1353" s="313"/>
      <c r="I1353" s="313"/>
      <c r="J1353" s="313"/>
      <c r="K1353" s="313"/>
      <c r="L1353" s="313">
        <v>6.690263</v>
      </c>
      <c r="M1353" s="313"/>
      <c r="N1353" s="313"/>
      <c r="O1353" s="313"/>
      <c r="P1353" s="313"/>
      <c r="Q1353" s="313">
        <v>6.690263</v>
      </c>
      <c r="R1353" s="313"/>
      <c r="S1353" s="313"/>
      <c r="T1353" s="313"/>
      <c r="U1353" s="313"/>
      <c r="V1353" s="313"/>
    </row>
    <row r="1354" s="304" customFormat="1" ht="22.8" customHeight="1" spans="1:22">
      <c r="A1354" s="314" t="s">
        <v>568</v>
      </c>
      <c r="B1354" s="314" t="s">
        <v>573</v>
      </c>
      <c r="C1354" s="314" t="s">
        <v>573</v>
      </c>
      <c r="D1354" s="315" t="s">
        <v>575</v>
      </c>
      <c r="E1354" s="325" t="s">
        <v>576</v>
      </c>
      <c r="F1354" s="317">
        <v>6.690263</v>
      </c>
      <c r="G1354" s="318"/>
      <c r="H1354" s="318"/>
      <c r="I1354" s="318"/>
      <c r="J1354" s="318"/>
      <c r="K1354" s="318"/>
      <c r="L1354" s="317">
        <v>6.690263</v>
      </c>
      <c r="M1354" s="318"/>
      <c r="N1354" s="318"/>
      <c r="O1354" s="318"/>
      <c r="P1354" s="318"/>
      <c r="Q1354" s="318">
        <v>6.690263</v>
      </c>
      <c r="R1354" s="318"/>
      <c r="S1354" s="317"/>
      <c r="T1354" s="318"/>
      <c r="U1354" s="318"/>
      <c r="V1354" s="318"/>
    </row>
    <row r="1355" s="304" customFormat="1" ht="22.8" customHeight="1" spans="1:22">
      <c r="A1355" s="321" t="s">
        <v>577</v>
      </c>
      <c r="B1355" s="321"/>
      <c r="C1355" s="321"/>
      <c r="D1355" s="311" t="s">
        <v>577</v>
      </c>
      <c r="E1355" s="311" t="s">
        <v>318</v>
      </c>
      <c r="F1355" s="313">
        <v>44.7733</v>
      </c>
      <c r="G1355" s="313"/>
      <c r="H1355" s="313"/>
      <c r="I1355" s="313"/>
      <c r="J1355" s="313"/>
      <c r="K1355" s="313"/>
      <c r="L1355" s="313">
        <v>44.7733</v>
      </c>
      <c r="M1355" s="313"/>
      <c r="N1355" s="313"/>
      <c r="O1355" s="313">
        <v>44.7733</v>
      </c>
      <c r="P1355" s="313"/>
      <c r="Q1355" s="313"/>
      <c r="R1355" s="313"/>
      <c r="S1355" s="313"/>
      <c r="T1355" s="313"/>
      <c r="U1355" s="313"/>
      <c r="V1355" s="313"/>
    </row>
    <row r="1356" s="304" customFormat="1" ht="22.8" customHeight="1" spans="1:22">
      <c r="A1356" s="321" t="s">
        <v>577</v>
      </c>
      <c r="B1356" s="321" t="s">
        <v>578</v>
      </c>
      <c r="C1356" s="321"/>
      <c r="D1356" s="311" t="s">
        <v>579</v>
      </c>
      <c r="E1356" s="311" t="s">
        <v>344</v>
      </c>
      <c r="F1356" s="313">
        <v>44.7733</v>
      </c>
      <c r="G1356" s="313"/>
      <c r="H1356" s="313"/>
      <c r="I1356" s="313"/>
      <c r="J1356" s="313"/>
      <c r="K1356" s="313"/>
      <c r="L1356" s="313">
        <v>44.7733</v>
      </c>
      <c r="M1356" s="313"/>
      <c r="N1356" s="313"/>
      <c r="O1356" s="313">
        <v>44.7733</v>
      </c>
      <c r="P1356" s="313"/>
      <c r="Q1356" s="313"/>
      <c r="R1356" s="313"/>
      <c r="S1356" s="313"/>
      <c r="T1356" s="313"/>
      <c r="U1356" s="313"/>
      <c r="V1356" s="313"/>
    </row>
    <row r="1357" s="304" customFormat="1" ht="22.8" customHeight="1" spans="1:22">
      <c r="A1357" s="314" t="s">
        <v>577</v>
      </c>
      <c r="B1357" s="314" t="s">
        <v>578</v>
      </c>
      <c r="C1357" s="314" t="s">
        <v>583</v>
      </c>
      <c r="D1357" s="315" t="s">
        <v>677</v>
      </c>
      <c r="E1357" s="325" t="s">
        <v>678</v>
      </c>
      <c r="F1357" s="317">
        <v>44.7733</v>
      </c>
      <c r="G1357" s="318"/>
      <c r="H1357" s="318"/>
      <c r="I1357" s="318"/>
      <c r="J1357" s="318"/>
      <c r="K1357" s="318"/>
      <c r="L1357" s="317">
        <v>44.7733</v>
      </c>
      <c r="M1357" s="318"/>
      <c r="N1357" s="318"/>
      <c r="O1357" s="318">
        <v>44.7733</v>
      </c>
      <c r="P1357" s="318"/>
      <c r="Q1357" s="318"/>
      <c r="R1357" s="318"/>
      <c r="S1357" s="317"/>
      <c r="T1357" s="318"/>
      <c r="U1357" s="318"/>
      <c r="V1357" s="318"/>
    </row>
    <row r="1358" s="304" customFormat="1" ht="22.8" customHeight="1" spans="1:22">
      <c r="A1358" s="321" t="s">
        <v>1029</v>
      </c>
      <c r="B1358" s="321"/>
      <c r="C1358" s="321"/>
      <c r="D1358" s="311" t="s">
        <v>1029</v>
      </c>
      <c r="E1358" s="311" t="s">
        <v>376</v>
      </c>
      <c r="F1358" s="313">
        <v>520.9356</v>
      </c>
      <c r="G1358" s="313">
        <v>520.9356</v>
      </c>
      <c r="H1358" s="313">
        <v>294.8844</v>
      </c>
      <c r="I1358" s="313"/>
      <c r="J1358" s="313">
        <v>86.274</v>
      </c>
      <c r="K1358" s="313">
        <v>139.7772</v>
      </c>
      <c r="L1358" s="313"/>
      <c r="M1358" s="313"/>
      <c r="N1358" s="313"/>
      <c r="O1358" s="313"/>
      <c r="P1358" s="313"/>
      <c r="Q1358" s="313"/>
      <c r="R1358" s="313"/>
      <c r="S1358" s="313"/>
      <c r="T1358" s="313"/>
      <c r="U1358" s="313"/>
      <c r="V1358" s="313"/>
    </row>
    <row r="1359" s="304" customFormat="1" ht="22.8" customHeight="1" spans="1:22">
      <c r="A1359" s="321" t="s">
        <v>1029</v>
      </c>
      <c r="B1359" s="321" t="s">
        <v>565</v>
      </c>
      <c r="C1359" s="321"/>
      <c r="D1359" s="311" t="s">
        <v>1030</v>
      </c>
      <c r="E1359" s="311" t="s">
        <v>377</v>
      </c>
      <c r="F1359" s="313">
        <v>520.9356</v>
      </c>
      <c r="G1359" s="313">
        <v>520.9356</v>
      </c>
      <c r="H1359" s="313">
        <v>294.8844</v>
      </c>
      <c r="I1359" s="313"/>
      <c r="J1359" s="313">
        <v>86.274</v>
      </c>
      <c r="K1359" s="313">
        <v>139.7772</v>
      </c>
      <c r="L1359" s="313"/>
      <c r="M1359" s="313"/>
      <c r="N1359" s="313"/>
      <c r="O1359" s="313"/>
      <c r="P1359" s="313"/>
      <c r="Q1359" s="313"/>
      <c r="R1359" s="313"/>
      <c r="S1359" s="313"/>
      <c r="T1359" s="313"/>
      <c r="U1359" s="313"/>
      <c r="V1359" s="313"/>
    </row>
    <row r="1360" s="304" customFormat="1" ht="22.8" customHeight="1" spans="1:22">
      <c r="A1360" s="314" t="s">
        <v>1029</v>
      </c>
      <c r="B1360" s="314" t="s">
        <v>565</v>
      </c>
      <c r="C1360" s="314" t="s">
        <v>565</v>
      </c>
      <c r="D1360" s="315" t="s">
        <v>1031</v>
      </c>
      <c r="E1360" s="325" t="s">
        <v>567</v>
      </c>
      <c r="F1360" s="317">
        <v>520.9356</v>
      </c>
      <c r="G1360" s="318">
        <v>520.9356</v>
      </c>
      <c r="H1360" s="318">
        <v>294.8844</v>
      </c>
      <c r="I1360" s="318"/>
      <c r="J1360" s="318">
        <v>86.274</v>
      </c>
      <c r="K1360" s="318">
        <v>139.7772</v>
      </c>
      <c r="L1360" s="317"/>
      <c r="M1360" s="318"/>
      <c r="N1360" s="318"/>
      <c r="O1360" s="318"/>
      <c r="P1360" s="318"/>
      <c r="Q1360" s="318"/>
      <c r="R1360" s="318"/>
      <c r="S1360" s="317"/>
      <c r="T1360" s="318"/>
      <c r="U1360" s="318"/>
      <c r="V1360" s="318"/>
    </row>
    <row r="1361" s="304" customFormat="1" ht="22.8" customHeight="1" spans="1:22">
      <c r="A1361" s="321" t="s">
        <v>582</v>
      </c>
      <c r="B1361" s="321"/>
      <c r="C1361" s="321"/>
      <c r="D1361" s="311" t="s">
        <v>582</v>
      </c>
      <c r="E1361" s="311" t="s">
        <v>454</v>
      </c>
      <c r="F1361" s="313">
        <v>62.5123</v>
      </c>
      <c r="G1361" s="313"/>
      <c r="H1361" s="313"/>
      <c r="I1361" s="313"/>
      <c r="J1361" s="313"/>
      <c r="K1361" s="313"/>
      <c r="L1361" s="313"/>
      <c r="M1361" s="313"/>
      <c r="N1361" s="313"/>
      <c r="O1361" s="313"/>
      <c r="P1361" s="313"/>
      <c r="Q1361" s="313"/>
      <c r="R1361" s="313">
        <v>62.5123</v>
      </c>
      <c r="S1361" s="313"/>
      <c r="T1361" s="313"/>
      <c r="U1361" s="313"/>
      <c r="V1361" s="313"/>
    </row>
    <row r="1362" s="304" customFormat="1" ht="22.8" customHeight="1" spans="1:22">
      <c r="A1362" s="321" t="s">
        <v>582</v>
      </c>
      <c r="B1362" s="321" t="s">
        <v>583</v>
      </c>
      <c r="C1362" s="321"/>
      <c r="D1362" s="311" t="s">
        <v>584</v>
      </c>
      <c r="E1362" s="311" t="s">
        <v>460</v>
      </c>
      <c r="F1362" s="313">
        <v>62.5123</v>
      </c>
      <c r="G1362" s="313"/>
      <c r="H1362" s="313"/>
      <c r="I1362" s="313"/>
      <c r="J1362" s="313"/>
      <c r="K1362" s="313"/>
      <c r="L1362" s="313"/>
      <c r="M1362" s="313"/>
      <c r="N1362" s="313"/>
      <c r="O1362" s="313"/>
      <c r="P1362" s="313"/>
      <c r="Q1362" s="313"/>
      <c r="R1362" s="313">
        <v>62.5123</v>
      </c>
      <c r="S1362" s="313"/>
      <c r="T1362" s="313"/>
      <c r="U1362" s="313"/>
      <c r="V1362" s="313"/>
    </row>
    <row r="1363" s="304" customFormat="1" ht="22.8" customHeight="1" spans="1:22">
      <c r="A1363" s="314" t="s">
        <v>582</v>
      </c>
      <c r="B1363" s="314" t="s">
        <v>583</v>
      </c>
      <c r="C1363" s="314" t="s">
        <v>565</v>
      </c>
      <c r="D1363" s="315" t="s">
        <v>585</v>
      </c>
      <c r="E1363" s="325" t="s">
        <v>586</v>
      </c>
      <c r="F1363" s="317">
        <v>62.5123</v>
      </c>
      <c r="G1363" s="318"/>
      <c r="H1363" s="318"/>
      <c r="I1363" s="318"/>
      <c r="J1363" s="318"/>
      <c r="K1363" s="318"/>
      <c r="L1363" s="317"/>
      <c r="M1363" s="318"/>
      <c r="N1363" s="318"/>
      <c r="O1363" s="318"/>
      <c r="P1363" s="318"/>
      <c r="Q1363" s="318"/>
      <c r="R1363" s="318">
        <v>62.5123</v>
      </c>
      <c r="S1363" s="317"/>
      <c r="T1363" s="318"/>
      <c r="U1363" s="318"/>
      <c r="V1363" s="318"/>
    </row>
    <row r="1364" s="304" customFormat="1" ht="22.8" customHeight="1" spans="1:22">
      <c r="A1364" s="309"/>
      <c r="B1364" s="309"/>
      <c r="C1364" s="309"/>
      <c r="D1364" s="311" t="s">
        <v>1085</v>
      </c>
      <c r="E1364" s="311" t="s">
        <v>1086</v>
      </c>
      <c r="F1364" s="310">
        <v>1028.115061</v>
      </c>
      <c r="G1364" s="310">
        <v>747.4616</v>
      </c>
      <c r="H1364" s="310">
        <v>411.252</v>
      </c>
      <c r="I1364" s="310">
        <v>63.8328</v>
      </c>
      <c r="J1364" s="310">
        <v>136.1952</v>
      </c>
      <c r="K1364" s="310">
        <v>136.1816</v>
      </c>
      <c r="L1364" s="310">
        <v>190.958061</v>
      </c>
      <c r="M1364" s="310">
        <v>118.6019</v>
      </c>
      <c r="N1364" s="310"/>
      <c r="O1364" s="310">
        <v>64.4898</v>
      </c>
      <c r="P1364" s="310"/>
      <c r="Q1364" s="310">
        <v>7.866361</v>
      </c>
      <c r="R1364" s="310">
        <v>89.6954</v>
      </c>
      <c r="S1364" s="310"/>
      <c r="T1364" s="310"/>
      <c r="U1364" s="310"/>
      <c r="V1364" s="310"/>
    </row>
    <row r="1365" s="304" customFormat="1" ht="22.8" customHeight="1" spans="1:22">
      <c r="A1365" s="309"/>
      <c r="B1365" s="309"/>
      <c r="C1365" s="309"/>
      <c r="D1365" s="312" t="s">
        <v>1087</v>
      </c>
      <c r="E1365" s="312" t="s">
        <v>1088</v>
      </c>
      <c r="F1365" s="310">
        <v>1028.115061</v>
      </c>
      <c r="G1365" s="310">
        <v>747.4616</v>
      </c>
      <c r="H1365" s="310">
        <v>411.252</v>
      </c>
      <c r="I1365" s="310">
        <v>63.8328</v>
      </c>
      <c r="J1365" s="310">
        <v>136.1952</v>
      </c>
      <c r="K1365" s="310">
        <v>136.1816</v>
      </c>
      <c r="L1365" s="310">
        <v>190.958061</v>
      </c>
      <c r="M1365" s="310">
        <v>118.6019</v>
      </c>
      <c r="N1365" s="310"/>
      <c r="O1365" s="310">
        <v>64.4898</v>
      </c>
      <c r="P1365" s="310"/>
      <c r="Q1365" s="310">
        <v>7.866361</v>
      </c>
      <c r="R1365" s="310">
        <v>89.6954</v>
      </c>
      <c r="S1365" s="310"/>
      <c r="T1365" s="310"/>
      <c r="U1365" s="310"/>
      <c r="V1365" s="310"/>
    </row>
    <row r="1366" s="304" customFormat="1" ht="22.8" customHeight="1" spans="1:22">
      <c r="A1366" s="321" t="s">
        <v>562</v>
      </c>
      <c r="B1366" s="321"/>
      <c r="C1366" s="321"/>
      <c r="D1366" s="311" t="s">
        <v>562</v>
      </c>
      <c r="E1366" s="311" t="s">
        <v>143</v>
      </c>
      <c r="F1366" s="313">
        <v>747.4616</v>
      </c>
      <c r="G1366" s="313">
        <v>747.4616</v>
      </c>
      <c r="H1366" s="313">
        <v>411.252</v>
      </c>
      <c r="I1366" s="313">
        <v>63.8328</v>
      </c>
      <c r="J1366" s="313">
        <v>136.1952</v>
      </c>
      <c r="K1366" s="313">
        <v>136.1816</v>
      </c>
      <c r="L1366" s="313"/>
      <c r="M1366" s="313"/>
      <c r="N1366" s="313"/>
      <c r="O1366" s="313"/>
      <c r="P1366" s="313"/>
      <c r="Q1366" s="313"/>
      <c r="R1366" s="313"/>
      <c r="S1366" s="313"/>
      <c r="T1366" s="313"/>
      <c r="U1366" s="313"/>
      <c r="V1366" s="313"/>
    </row>
    <row r="1367" s="304" customFormat="1" ht="22.8" customHeight="1" spans="1:22">
      <c r="A1367" s="321" t="s">
        <v>562</v>
      </c>
      <c r="B1367" s="321" t="s">
        <v>794</v>
      </c>
      <c r="C1367" s="321"/>
      <c r="D1367" s="311" t="s">
        <v>1089</v>
      </c>
      <c r="E1367" s="311" t="s">
        <v>155</v>
      </c>
      <c r="F1367" s="313">
        <v>747.4616</v>
      </c>
      <c r="G1367" s="313">
        <v>747.4616</v>
      </c>
      <c r="H1367" s="313">
        <v>411.252</v>
      </c>
      <c r="I1367" s="313">
        <v>63.8328</v>
      </c>
      <c r="J1367" s="313">
        <v>136.1952</v>
      </c>
      <c r="K1367" s="313">
        <v>136.1816</v>
      </c>
      <c r="L1367" s="313"/>
      <c r="M1367" s="313"/>
      <c r="N1367" s="313"/>
      <c r="O1367" s="313"/>
      <c r="P1367" s="313"/>
      <c r="Q1367" s="313"/>
      <c r="R1367" s="313"/>
      <c r="S1367" s="313"/>
      <c r="T1367" s="313"/>
      <c r="U1367" s="313"/>
      <c r="V1367" s="313"/>
    </row>
    <row r="1368" s="304" customFormat="1" ht="22.8" customHeight="1" spans="1:22">
      <c r="A1368" s="314" t="s">
        <v>562</v>
      </c>
      <c r="B1368" s="314" t="s">
        <v>794</v>
      </c>
      <c r="C1368" s="314" t="s">
        <v>565</v>
      </c>
      <c r="D1368" s="315" t="s">
        <v>1090</v>
      </c>
      <c r="E1368" s="325" t="s">
        <v>567</v>
      </c>
      <c r="F1368" s="317">
        <v>747.4616</v>
      </c>
      <c r="G1368" s="318">
        <v>747.4616</v>
      </c>
      <c r="H1368" s="318">
        <v>411.252</v>
      </c>
      <c r="I1368" s="318">
        <v>63.8328</v>
      </c>
      <c r="J1368" s="318">
        <v>136.1952</v>
      </c>
      <c r="K1368" s="318">
        <v>136.1816</v>
      </c>
      <c r="L1368" s="317"/>
      <c r="M1368" s="318"/>
      <c r="N1368" s="318"/>
      <c r="O1368" s="318"/>
      <c r="P1368" s="318"/>
      <c r="Q1368" s="318"/>
      <c r="R1368" s="318"/>
      <c r="S1368" s="317"/>
      <c r="T1368" s="318"/>
      <c r="U1368" s="318"/>
      <c r="V1368" s="318"/>
    </row>
    <row r="1369" s="304" customFormat="1" ht="22.8" customHeight="1" spans="1:22">
      <c r="A1369" s="321" t="s">
        <v>568</v>
      </c>
      <c r="B1369" s="321"/>
      <c r="C1369" s="321"/>
      <c r="D1369" s="311" t="s">
        <v>568</v>
      </c>
      <c r="E1369" s="311" t="s">
        <v>264</v>
      </c>
      <c r="F1369" s="313">
        <v>126.468261</v>
      </c>
      <c r="G1369" s="313"/>
      <c r="H1369" s="313"/>
      <c r="I1369" s="313"/>
      <c r="J1369" s="313"/>
      <c r="K1369" s="313"/>
      <c r="L1369" s="313">
        <v>126.468261</v>
      </c>
      <c r="M1369" s="313">
        <v>118.6019</v>
      </c>
      <c r="N1369" s="313"/>
      <c r="O1369" s="313"/>
      <c r="P1369" s="313"/>
      <c r="Q1369" s="313">
        <v>7.866361</v>
      </c>
      <c r="R1369" s="313"/>
      <c r="S1369" s="313"/>
      <c r="T1369" s="313"/>
      <c r="U1369" s="313"/>
      <c r="V1369" s="313"/>
    </row>
    <row r="1370" s="304" customFormat="1" ht="22.8" customHeight="1" spans="1:22">
      <c r="A1370" s="321" t="s">
        <v>568</v>
      </c>
      <c r="B1370" s="321" t="s">
        <v>569</v>
      </c>
      <c r="C1370" s="321"/>
      <c r="D1370" s="311" t="s">
        <v>570</v>
      </c>
      <c r="E1370" s="311" t="s">
        <v>277</v>
      </c>
      <c r="F1370" s="313">
        <v>118.6019</v>
      </c>
      <c r="G1370" s="313"/>
      <c r="H1370" s="313"/>
      <c r="I1370" s="313"/>
      <c r="J1370" s="313"/>
      <c r="K1370" s="313"/>
      <c r="L1370" s="313">
        <v>118.6019</v>
      </c>
      <c r="M1370" s="313">
        <v>118.6019</v>
      </c>
      <c r="N1370" s="313"/>
      <c r="O1370" s="313"/>
      <c r="P1370" s="313"/>
      <c r="Q1370" s="313"/>
      <c r="R1370" s="313"/>
      <c r="S1370" s="313"/>
      <c r="T1370" s="313"/>
      <c r="U1370" s="313"/>
      <c r="V1370" s="313"/>
    </row>
    <row r="1371" s="304" customFormat="1" ht="22.8" customHeight="1" spans="1:22">
      <c r="A1371" s="314" t="s">
        <v>568</v>
      </c>
      <c r="B1371" s="314" t="s">
        <v>569</v>
      </c>
      <c r="C1371" s="314" t="s">
        <v>569</v>
      </c>
      <c r="D1371" s="315" t="s">
        <v>571</v>
      </c>
      <c r="E1371" s="325" t="s">
        <v>572</v>
      </c>
      <c r="F1371" s="317">
        <v>118.6019</v>
      </c>
      <c r="G1371" s="318"/>
      <c r="H1371" s="318"/>
      <c r="I1371" s="318"/>
      <c r="J1371" s="318"/>
      <c r="K1371" s="318"/>
      <c r="L1371" s="317">
        <v>118.6019</v>
      </c>
      <c r="M1371" s="318">
        <v>118.6019</v>
      </c>
      <c r="N1371" s="318"/>
      <c r="O1371" s="318"/>
      <c r="P1371" s="318"/>
      <c r="Q1371" s="318"/>
      <c r="R1371" s="318"/>
      <c r="S1371" s="317"/>
      <c r="T1371" s="318"/>
      <c r="U1371" s="318"/>
      <c r="V1371" s="318"/>
    </row>
    <row r="1372" s="304" customFormat="1" ht="22.8" customHeight="1" spans="1:22">
      <c r="A1372" s="321" t="s">
        <v>568</v>
      </c>
      <c r="B1372" s="321" t="s">
        <v>573</v>
      </c>
      <c r="C1372" s="321"/>
      <c r="D1372" s="311" t="s">
        <v>574</v>
      </c>
      <c r="E1372" s="311" t="s">
        <v>317</v>
      </c>
      <c r="F1372" s="313">
        <v>7.866361</v>
      </c>
      <c r="G1372" s="313"/>
      <c r="H1372" s="313"/>
      <c r="I1372" s="313"/>
      <c r="J1372" s="313"/>
      <c r="K1372" s="313"/>
      <c r="L1372" s="313">
        <v>7.866361</v>
      </c>
      <c r="M1372" s="313"/>
      <c r="N1372" s="313"/>
      <c r="O1372" s="313"/>
      <c r="P1372" s="313"/>
      <c r="Q1372" s="313">
        <v>7.866361</v>
      </c>
      <c r="R1372" s="313"/>
      <c r="S1372" s="313"/>
      <c r="T1372" s="313"/>
      <c r="U1372" s="313"/>
      <c r="V1372" s="313"/>
    </row>
    <row r="1373" s="304" customFormat="1" ht="22.8" customHeight="1" spans="1:22">
      <c r="A1373" s="314" t="s">
        <v>568</v>
      </c>
      <c r="B1373" s="314" t="s">
        <v>573</v>
      </c>
      <c r="C1373" s="314" t="s">
        <v>573</v>
      </c>
      <c r="D1373" s="315" t="s">
        <v>575</v>
      </c>
      <c r="E1373" s="325" t="s">
        <v>576</v>
      </c>
      <c r="F1373" s="317">
        <v>7.866361</v>
      </c>
      <c r="G1373" s="318"/>
      <c r="H1373" s="318"/>
      <c r="I1373" s="318"/>
      <c r="J1373" s="318"/>
      <c r="K1373" s="318"/>
      <c r="L1373" s="317">
        <v>7.866361</v>
      </c>
      <c r="M1373" s="318"/>
      <c r="N1373" s="318"/>
      <c r="O1373" s="318"/>
      <c r="P1373" s="318"/>
      <c r="Q1373" s="318">
        <v>7.866361</v>
      </c>
      <c r="R1373" s="318"/>
      <c r="S1373" s="317"/>
      <c r="T1373" s="318"/>
      <c r="U1373" s="318"/>
      <c r="V1373" s="318"/>
    </row>
    <row r="1374" s="304" customFormat="1" ht="22.8" customHeight="1" spans="1:22">
      <c r="A1374" s="321" t="s">
        <v>577</v>
      </c>
      <c r="B1374" s="321"/>
      <c r="C1374" s="321"/>
      <c r="D1374" s="311" t="s">
        <v>577</v>
      </c>
      <c r="E1374" s="311" t="s">
        <v>318</v>
      </c>
      <c r="F1374" s="313">
        <v>64.4898</v>
      </c>
      <c r="G1374" s="313"/>
      <c r="H1374" s="313"/>
      <c r="I1374" s="313"/>
      <c r="J1374" s="313"/>
      <c r="K1374" s="313"/>
      <c r="L1374" s="313">
        <v>64.4898</v>
      </c>
      <c r="M1374" s="313"/>
      <c r="N1374" s="313"/>
      <c r="O1374" s="313">
        <v>64.4898</v>
      </c>
      <c r="P1374" s="313"/>
      <c r="Q1374" s="313"/>
      <c r="R1374" s="313"/>
      <c r="S1374" s="313"/>
      <c r="T1374" s="313"/>
      <c r="U1374" s="313"/>
      <c r="V1374" s="313"/>
    </row>
    <row r="1375" s="304" customFormat="1" ht="22.8" customHeight="1" spans="1:22">
      <c r="A1375" s="321" t="s">
        <v>577</v>
      </c>
      <c r="B1375" s="321" t="s">
        <v>578</v>
      </c>
      <c r="C1375" s="321"/>
      <c r="D1375" s="311" t="s">
        <v>579</v>
      </c>
      <c r="E1375" s="311" t="s">
        <v>344</v>
      </c>
      <c r="F1375" s="313">
        <v>64.4898</v>
      </c>
      <c r="G1375" s="313"/>
      <c r="H1375" s="313"/>
      <c r="I1375" s="313"/>
      <c r="J1375" s="313"/>
      <c r="K1375" s="313"/>
      <c r="L1375" s="313">
        <v>64.4898</v>
      </c>
      <c r="M1375" s="313"/>
      <c r="N1375" s="313"/>
      <c r="O1375" s="313">
        <v>64.4898</v>
      </c>
      <c r="P1375" s="313"/>
      <c r="Q1375" s="313"/>
      <c r="R1375" s="313"/>
      <c r="S1375" s="313"/>
      <c r="T1375" s="313"/>
      <c r="U1375" s="313"/>
      <c r="V1375" s="313"/>
    </row>
    <row r="1376" s="304" customFormat="1" ht="22.8" customHeight="1" spans="1:22">
      <c r="A1376" s="314" t="s">
        <v>577</v>
      </c>
      <c r="B1376" s="314" t="s">
        <v>578</v>
      </c>
      <c r="C1376" s="314" t="s">
        <v>565</v>
      </c>
      <c r="D1376" s="315" t="s">
        <v>580</v>
      </c>
      <c r="E1376" s="325" t="s">
        <v>581</v>
      </c>
      <c r="F1376" s="317">
        <v>64.4898</v>
      </c>
      <c r="G1376" s="318"/>
      <c r="H1376" s="318"/>
      <c r="I1376" s="318"/>
      <c r="J1376" s="318"/>
      <c r="K1376" s="318"/>
      <c r="L1376" s="317">
        <v>64.4898</v>
      </c>
      <c r="M1376" s="318"/>
      <c r="N1376" s="318"/>
      <c r="O1376" s="318">
        <v>64.4898</v>
      </c>
      <c r="P1376" s="318"/>
      <c r="Q1376" s="318"/>
      <c r="R1376" s="318"/>
      <c r="S1376" s="317"/>
      <c r="T1376" s="318"/>
      <c r="U1376" s="318"/>
      <c r="V1376" s="318"/>
    </row>
    <row r="1377" s="304" customFormat="1" ht="22.8" customHeight="1" spans="1:22">
      <c r="A1377" s="321" t="s">
        <v>582</v>
      </c>
      <c r="B1377" s="321"/>
      <c r="C1377" s="321"/>
      <c r="D1377" s="311" t="s">
        <v>582</v>
      </c>
      <c r="E1377" s="311" t="s">
        <v>454</v>
      </c>
      <c r="F1377" s="313">
        <v>89.6954</v>
      </c>
      <c r="G1377" s="313"/>
      <c r="H1377" s="313"/>
      <c r="I1377" s="313"/>
      <c r="J1377" s="313"/>
      <c r="K1377" s="313"/>
      <c r="L1377" s="313"/>
      <c r="M1377" s="313"/>
      <c r="N1377" s="313"/>
      <c r="O1377" s="313"/>
      <c r="P1377" s="313"/>
      <c r="Q1377" s="313"/>
      <c r="R1377" s="313">
        <v>89.6954</v>
      </c>
      <c r="S1377" s="313"/>
      <c r="T1377" s="313"/>
      <c r="U1377" s="313"/>
      <c r="V1377" s="313"/>
    </row>
    <row r="1378" s="304" customFormat="1" ht="22.8" customHeight="1" spans="1:22">
      <c r="A1378" s="321" t="s">
        <v>582</v>
      </c>
      <c r="B1378" s="321" t="s">
        <v>583</v>
      </c>
      <c r="C1378" s="321"/>
      <c r="D1378" s="311" t="s">
        <v>584</v>
      </c>
      <c r="E1378" s="311" t="s">
        <v>460</v>
      </c>
      <c r="F1378" s="313">
        <v>89.6954</v>
      </c>
      <c r="G1378" s="313"/>
      <c r="H1378" s="313"/>
      <c r="I1378" s="313"/>
      <c r="J1378" s="313"/>
      <c r="K1378" s="313"/>
      <c r="L1378" s="313"/>
      <c r="M1378" s="313"/>
      <c r="N1378" s="313"/>
      <c r="O1378" s="313"/>
      <c r="P1378" s="313"/>
      <c r="Q1378" s="313"/>
      <c r="R1378" s="313">
        <v>89.6954</v>
      </c>
      <c r="S1378" s="313"/>
      <c r="T1378" s="313"/>
      <c r="U1378" s="313"/>
      <c r="V1378" s="313"/>
    </row>
    <row r="1379" s="304" customFormat="1" ht="22.8" customHeight="1" spans="1:22">
      <c r="A1379" s="314" t="s">
        <v>582</v>
      </c>
      <c r="B1379" s="314" t="s">
        <v>583</v>
      </c>
      <c r="C1379" s="314" t="s">
        <v>565</v>
      </c>
      <c r="D1379" s="315" t="s">
        <v>585</v>
      </c>
      <c r="E1379" s="325" t="s">
        <v>586</v>
      </c>
      <c r="F1379" s="317">
        <v>89.6954</v>
      </c>
      <c r="G1379" s="318"/>
      <c r="H1379" s="318"/>
      <c r="I1379" s="318"/>
      <c r="J1379" s="318"/>
      <c r="K1379" s="318"/>
      <c r="L1379" s="317"/>
      <c r="M1379" s="318"/>
      <c r="N1379" s="318"/>
      <c r="O1379" s="318"/>
      <c r="P1379" s="318"/>
      <c r="Q1379" s="318"/>
      <c r="R1379" s="318">
        <v>89.6954</v>
      </c>
      <c r="S1379" s="317"/>
      <c r="T1379" s="318"/>
      <c r="U1379" s="318"/>
      <c r="V1379" s="318"/>
    </row>
    <row r="1380" s="304" customFormat="1" ht="22.8" customHeight="1" spans="1:22">
      <c r="A1380" s="309"/>
      <c r="B1380" s="309"/>
      <c r="C1380" s="309"/>
      <c r="D1380" s="311" t="s">
        <v>1091</v>
      </c>
      <c r="E1380" s="311" t="s">
        <v>1092</v>
      </c>
      <c r="F1380" s="310">
        <v>1118.504465</v>
      </c>
      <c r="G1380" s="310">
        <v>820.2263</v>
      </c>
      <c r="H1380" s="310">
        <v>439.3608</v>
      </c>
      <c r="I1380" s="310">
        <v>76.1868</v>
      </c>
      <c r="J1380" s="310">
        <v>131.9411</v>
      </c>
      <c r="K1380" s="310">
        <v>172.7376</v>
      </c>
      <c r="L1380" s="310">
        <v>199.850965</v>
      </c>
      <c r="M1380" s="310">
        <v>122.4983</v>
      </c>
      <c r="N1380" s="310"/>
      <c r="O1380" s="310">
        <v>66.6085</v>
      </c>
      <c r="P1380" s="310"/>
      <c r="Q1380" s="310">
        <v>10.744165</v>
      </c>
      <c r="R1380" s="310">
        <v>98.4272</v>
      </c>
      <c r="S1380" s="310"/>
      <c r="T1380" s="310"/>
      <c r="U1380" s="310"/>
      <c r="V1380" s="310"/>
    </row>
    <row r="1381" s="304" customFormat="1" ht="22.8" customHeight="1" spans="1:22">
      <c r="A1381" s="309"/>
      <c r="B1381" s="309"/>
      <c r="C1381" s="309"/>
      <c r="D1381" s="312" t="s">
        <v>1093</v>
      </c>
      <c r="E1381" s="312" t="s">
        <v>1094</v>
      </c>
      <c r="F1381" s="310">
        <v>582.537763</v>
      </c>
      <c r="G1381" s="310">
        <v>423.3807</v>
      </c>
      <c r="H1381" s="310">
        <v>238.4652</v>
      </c>
      <c r="I1381" s="310">
        <v>29.0748</v>
      </c>
      <c r="J1381" s="310">
        <v>74.4959</v>
      </c>
      <c r="K1381" s="310">
        <v>81.3448</v>
      </c>
      <c r="L1381" s="310">
        <v>108.351363</v>
      </c>
      <c r="M1381" s="310">
        <v>67.1969</v>
      </c>
      <c r="N1381" s="310"/>
      <c r="O1381" s="310">
        <v>36.5383</v>
      </c>
      <c r="P1381" s="310"/>
      <c r="Q1381" s="310">
        <v>4.616163</v>
      </c>
      <c r="R1381" s="310">
        <v>50.8057</v>
      </c>
      <c r="S1381" s="310"/>
      <c r="T1381" s="310"/>
      <c r="U1381" s="310"/>
      <c r="V1381" s="310"/>
    </row>
    <row r="1382" s="304" customFormat="1" ht="22.8" customHeight="1" spans="1:22">
      <c r="A1382" s="321" t="s">
        <v>568</v>
      </c>
      <c r="B1382" s="321"/>
      <c r="C1382" s="321"/>
      <c r="D1382" s="311" t="s">
        <v>568</v>
      </c>
      <c r="E1382" s="311" t="s">
        <v>264</v>
      </c>
      <c r="F1382" s="313">
        <v>71.813063</v>
      </c>
      <c r="G1382" s="313"/>
      <c r="H1382" s="313"/>
      <c r="I1382" s="313"/>
      <c r="J1382" s="313"/>
      <c r="K1382" s="313"/>
      <c r="L1382" s="313">
        <v>71.813063</v>
      </c>
      <c r="M1382" s="313">
        <v>67.1969</v>
      </c>
      <c r="N1382" s="313"/>
      <c r="O1382" s="313"/>
      <c r="P1382" s="313"/>
      <c r="Q1382" s="313">
        <v>4.616163</v>
      </c>
      <c r="R1382" s="313"/>
      <c r="S1382" s="313"/>
      <c r="T1382" s="313"/>
      <c r="U1382" s="313"/>
      <c r="V1382" s="313"/>
    </row>
    <row r="1383" s="304" customFormat="1" ht="22.8" customHeight="1" spans="1:22">
      <c r="A1383" s="321" t="s">
        <v>568</v>
      </c>
      <c r="B1383" s="321" t="s">
        <v>569</v>
      </c>
      <c r="C1383" s="321"/>
      <c r="D1383" s="311" t="s">
        <v>570</v>
      </c>
      <c r="E1383" s="311" t="s">
        <v>277</v>
      </c>
      <c r="F1383" s="313">
        <v>67.1969</v>
      </c>
      <c r="G1383" s="313"/>
      <c r="H1383" s="313"/>
      <c r="I1383" s="313"/>
      <c r="J1383" s="313"/>
      <c r="K1383" s="313"/>
      <c r="L1383" s="313">
        <v>67.1969</v>
      </c>
      <c r="M1383" s="313">
        <v>67.1969</v>
      </c>
      <c r="N1383" s="313"/>
      <c r="O1383" s="313"/>
      <c r="P1383" s="313"/>
      <c r="Q1383" s="313"/>
      <c r="R1383" s="313"/>
      <c r="S1383" s="313"/>
      <c r="T1383" s="313"/>
      <c r="U1383" s="313"/>
      <c r="V1383" s="313"/>
    </row>
    <row r="1384" s="304" customFormat="1" ht="22.8" customHeight="1" spans="1:22">
      <c r="A1384" s="314" t="s">
        <v>568</v>
      </c>
      <c r="B1384" s="314" t="s">
        <v>569</v>
      </c>
      <c r="C1384" s="314" t="s">
        <v>569</v>
      </c>
      <c r="D1384" s="315" t="s">
        <v>571</v>
      </c>
      <c r="E1384" s="325" t="s">
        <v>572</v>
      </c>
      <c r="F1384" s="317">
        <v>67.1969</v>
      </c>
      <c r="G1384" s="318"/>
      <c r="H1384" s="318"/>
      <c r="I1384" s="318"/>
      <c r="J1384" s="318"/>
      <c r="K1384" s="318"/>
      <c r="L1384" s="317">
        <v>67.1969</v>
      </c>
      <c r="M1384" s="318">
        <v>67.1969</v>
      </c>
      <c r="N1384" s="318"/>
      <c r="O1384" s="318"/>
      <c r="P1384" s="318"/>
      <c r="Q1384" s="318"/>
      <c r="R1384" s="318"/>
      <c r="S1384" s="317"/>
      <c r="T1384" s="318"/>
      <c r="U1384" s="318"/>
      <c r="V1384" s="318"/>
    </row>
    <row r="1385" s="304" customFormat="1" ht="22.8" customHeight="1" spans="1:22">
      <c r="A1385" s="321" t="s">
        <v>568</v>
      </c>
      <c r="B1385" s="321" t="s">
        <v>573</v>
      </c>
      <c r="C1385" s="321"/>
      <c r="D1385" s="311" t="s">
        <v>574</v>
      </c>
      <c r="E1385" s="311" t="s">
        <v>317</v>
      </c>
      <c r="F1385" s="313">
        <v>4.616163</v>
      </c>
      <c r="G1385" s="313"/>
      <c r="H1385" s="313"/>
      <c r="I1385" s="313"/>
      <c r="J1385" s="313"/>
      <c r="K1385" s="313"/>
      <c r="L1385" s="313">
        <v>4.616163</v>
      </c>
      <c r="M1385" s="313"/>
      <c r="N1385" s="313"/>
      <c r="O1385" s="313"/>
      <c r="P1385" s="313"/>
      <c r="Q1385" s="313">
        <v>4.616163</v>
      </c>
      <c r="R1385" s="313"/>
      <c r="S1385" s="313"/>
      <c r="T1385" s="313"/>
      <c r="U1385" s="313"/>
      <c r="V1385" s="313"/>
    </row>
    <row r="1386" s="304" customFormat="1" ht="22.8" customHeight="1" spans="1:22">
      <c r="A1386" s="314" t="s">
        <v>568</v>
      </c>
      <c r="B1386" s="314" t="s">
        <v>573</v>
      </c>
      <c r="C1386" s="314" t="s">
        <v>573</v>
      </c>
      <c r="D1386" s="315" t="s">
        <v>575</v>
      </c>
      <c r="E1386" s="325" t="s">
        <v>576</v>
      </c>
      <c r="F1386" s="317">
        <v>4.616163</v>
      </c>
      <c r="G1386" s="318"/>
      <c r="H1386" s="318"/>
      <c r="I1386" s="318"/>
      <c r="J1386" s="318"/>
      <c r="K1386" s="318"/>
      <c r="L1386" s="317">
        <v>4.616163</v>
      </c>
      <c r="M1386" s="318"/>
      <c r="N1386" s="318"/>
      <c r="O1386" s="318"/>
      <c r="P1386" s="318"/>
      <c r="Q1386" s="318">
        <v>4.616163</v>
      </c>
      <c r="R1386" s="318"/>
      <c r="S1386" s="317"/>
      <c r="T1386" s="318"/>
      <c r="U1386" s="318"/>
      <c r="V1386" s="318"/>
    </row>
    <row r="1387" s="304" customFormat="1" ht="22.8" customHeight="1" spans="1:22">
      <c r="A1387" s="321" t="s">
        <v>577</v>
      </c>
      <c r="B1387" s="321"/>
      <c r="C1387" s="321"/>
      <c r="D1387" s="311" t="s">
        <v>577</v>
      </c>
      <c r="E1387" s="311" t="s">
        <v>318</v>
      </c>
      <c r="F1387" s="313">
        <v>36.5383</v>
      </c>
      <c r="G1387" s="313"/>
      <c r="H1387" s="313"/>
      <c r="I1387" s="313"/>
      <c r="J1387" s="313"/>
      <c r="K1387" s="313"/>
      <c r="L1387" s="313">
        <v>36.5383</v>
      </c>
      <c r="M1387" s="313"/>
      <c r="N1387" s="313"/>
      <c r="O1387" s="313">
        <v>36.5383</v>
      </c>
      <c r="P1387" s="313"/>
      <c r="Q1387" s="313"/>
      <c r="R1387" s="313"/>
      <c r="S1387" s="313"/>
      <c r="T1387" s="313"/>
      <c r="U1387" s="313"/>
      <c r="V1387" s="313"/>
    </row>
    <row r="1388" s="304" customFormat="1" ht="22.8" customHeight="1" spans="1:22">
      <c r="A1388" s="321" t="s">
        <v>577</v>
      </c>
      <c r="B1388" s="321" t="s">
        <v>578</v>
      </c>
      <c r="C1388" s="321"/>
      <c r="D1388" s="311" t="s">
        <v>579</v>
      </c>
      <c r="E1388" s="311" t="s">
        <v>344</v>
      </c>
      <c r="F1388" s="313">
        <v>36.5383</v>
      </c>
      <c r="G1388" s="313"/>
      <c r="H1388" s="313"/>
      <c r="I1388" s="313"/>
      <c r="J1388" s="313"/>
      <c r="K1388" s="313"/>
      <c r="L1388" s="313">
        <v>36.5383</v>
      </c>
      <c r="M1388" s="313"/>
      <c r="N1388" s="313"/>
      <c r="O1388" s="313">
        <v>36.5383</v>
      </c>
      <c r="P1388" s="313"/>
      <c r="Q1388" s="313"/>
      <c r="R1388" s="313"/>
      <c r="S1388" s="313"/>
      <c r="T1388" s="313"/>
      <c r="U1388" s="313"/>
      <c r="V1388" s="313"/>
    </row>
    <row r="1389" s="304" customFormat="1" ht="22.8" customHeight="1" spans="1:22">
      <c r="A1389" s="314" t="s">
        <v>577</v>
      </c>
      <c r="B1389" s="314" t="s">
        <v>578</v>
      </c>
      <c r="C1389" s="314" t="s">
        <v>565</v>
      </c>
      <c r="D1389" s="315" t="s">
        <v>580</v>
      </c>
      <c r="E1389" s="325" t="s">
        <v>581</v>
      </c>
      <c r="F1389" s="317">
        <v>36.5383</v>
      </c>
      <c r="G1389" s="318"/>
      <c r="H1389" s="318"/>
      <c r="I1389" s="318"/>
      <c r="J1389" s="318"/>
      <c r="K1389" s="318"/>
      <c r="L1389" s="317">
        <v>36.5383</v>
      </c>
      <c r="M1389" s="318"/>
      <c r="N1389" s="318"/>
      <c r="O1389" s="318">
        <v>36.5383</v>
      </c>
      <c r="P1389" s="318"/>
      <c r="Q1389" s="318"/>
      <c r="R1389" s="318"/>
      <c r="S1389" s="317"/>
      <c r="T1389" s="318"/>
      <c r="U1389" s="318"/>
      <c r="V1389" s="318"/>
    </row>
    <row r="1390" s="304" customFormat="1" ht="22.8" customHeight="1" spans="1:22">
      <c r="A1390" s="321" t="s">
        <v>932</v>
      </c>
      <c r="B1390" s="321"/>
      <c r="C1390" s="321"/>
      <c r="D1390" s="311" t="s">
        <v>932</v>
      </c>
      <c r="E1390" s="311" t="s">
        <v>385</v>
      </c>
      <c r="F1390" s="313">
        <v>423.3807</v>
      </c>
      <c r="G1390" s="313">
        <v>423.3807</v>
      </c>
      <c r="H1390" s="313">
        <v>238.4652</v>
      </c>
      <c r="I1390" s="313">
        <v>29.0748</v>
      </c>
      <c r="J1390" s="313">
        <v>74.4959</v>
      </c>
      <c r="K1390" s="313">
        <v>81.3448</v>
      </c>
      <c r="L1390" s="313"/>
      <c r="M1390" s="313"/>
      <c r="N1390" s="313"/>
      <c r="O1390" s="313"/>
      <c r="P1390" s="313"/>
      <c r="Q1390" s="313"/>
      <c r="R1390" s="313"/>
      <c r="S1390" s="313"/>
      <c r="T1390" s="313"/>
      <c r="U1390" s="313"/>
      <c r="V1390" s="313"/>
    </row>
    <row r="1391" s="304" customFormat="1" ht="22.8" customHeight="1" spans="1:22">
      <c r="A1391" s="321" t="s">
        <v>932</v>
      </c>
      <c r="B1391" s="321" t="s">
        <v>583</v>
      </c>
      <c r="C1391" s="321"/>
      <c r="D1391" s="311" t="s">
        <v>1095</v>
      </c>
      <c r="E1391" s="311" t="s">
        <v>399</v>
      </c>
      <c r="F1391" s="313">
        <v>423.3807</v>
      </c>
      <c r="G1391" s="313">
        <v>423.3807</v>
      </c>
      <c r="H1391" s="313">
        <v>238.4652</v>
      </c>
      <c r="I1391" s="313">
        <v>29.0748</v>
      </c>
      <c r="J1391" s="313">
        <v>74.4959</v>
      </c>
      <c r="K1391" s="313">
        <v>81.3448</v>
      </c>
      <c r="L1391" s="313"/>
      <c r="M1391" s="313"/>
      <c r="N1391" s="313"/>
      <c r="O1391" s="313"/>
      <c r="P1391" s="313"/>
      <c r="Q1391" s="313"/>
      <c r="R1391" s="313"/>
      <c r="S1391" s="313"/>
      <c r="T1391" s="313"/>
      <c r="U1391" s="313"/>
      <c r="V1391" s="313"/>
    </row>
    <row r="1392" s="304" customFormat="1" ht="22.8" customHeight="1" spans="1:22">
      <c r="A1392" s="314" t="s">
        <v>932</v>
      </c>
      <c r="B1392" s="314" t="s">
        <v>583</v>
      </c>
      <c r="C1392" s="314" t="s">
        <v>565</v>
      </c>
      <c r="D1392" s="315" t="s">
        <v>1096</v>
      </c>
      <c r="E1392" s="325" t="s">
        <v>567</v>
      </c>
      <c r="F1392" s="317">
        <v>423.3807</v>
      </c>
      <c r="G1392" s="318">
        <v>423.3807</v>
      </c>
      <c r="H1392" s="318">
        <v>238.4652</v>
      </c>
      <c r="I1392" s="318">
        <v>29.0748</v>
      </c>
      <c r="J1392" s="318">
        <v>74.4959</v>
      </c>
      <c r="K1392" s="318">
        <v>81.3448</v>
      </c>
      <c r="L1392" s="317"/>
      <c r="M1392" s="318"/>
      <c r="N1392" s="318"/>
      <c r="O1392" s="318"/>
      <c r="P1392" s="318"/>
      <c r="Q1392" s="318"/>
      <c r="R1392" s="318"/>
      <c r="S1392" s="317"/>
      <c r="T1392" s="318"/>
      <c r="U1392" s="318"/>
      <c r="V1392" s="318"/>
    </row>
    <row r="1393" s="304" customFormat="1" ht="22.8" customHeight="1" spans="1:22">
      <c r="A1393" s="321" t="s">
        <v>582</v>
      </c>
      <c r="B1393" s="321"/>
      <c r="C1393" s="321"/>
      <c r="D1393" s="311" t="s">
        <v>582</v>
      </c>
      <c r="E1393" s="311" t="s">
        <v>454</v>
      </c>
      <c r="F1393" s="313">
        <v>50.8057</v>
      </c>
      <c r="G1393" s="313"/>
      <c r="H1393" s="313"/>
      <c r="I1393" s="313"/>
      <c r="J1393" s="313"/>
      <c r="K1393" s="313"/>
      <c r="L1393" s="313"/>
      <c r="M1393" s="313"/>
      <c r="N1393" s="313"/>
      <c r="O1393" s="313"/>
      <c r="P1393" s="313"/>
      <c r="Q1393" s="313"/>
      <c r="R1393" s="313">
        <v>50.8057</v>
      </c>
      <c r="S1393" s="313"/>
      <c r="T1393" s="313"/>
      <c r="U1393" s="313"/>
      <c r="V1393" s="313"/>
    </row>
    <row r="1394" s="304" customFormat="1" ht="22.8" customHeight="1" spans="1:22">
      <c r="A1394" s="321" t="s">
        <v>582</v>
      </c>
      <c r="B1394" s="321" t="s">
        <v>583</v>
      </c>
      <c r="C1394" s="321"/>
      <c r="D1394" s="311" t="s">
        <v>584</v>
      </c>
      <c r="E1394" s="311" t="s">
        <v>460</v>
      </c>
      <c r="F1394" s="313">
        <v>50.8057</v>
      </c>
      <c r="G1394" s="313"/>
      <c r="H1394" s="313"/>
      <c r="I1394" s="313"/>
      <c r="J1394" s="313"/>
      <c r="K1394" s="313"/>
      <c r="L1394" s="313"/>
      <c r="M1394" s="313"/>
      <c r="N1394" s="313"/>
      <c r="O1394" s="313"/>
      <c r="P1394" s="313"/>
      <c r="Q1394" s="313"/>
      <c r="R1394" s="313">
        <v>50.8057</v>
      </c>
      <c r="S1394" s="313"/>
      <c r="T1394" s="313"/>
      <c r="U1394" s="313"/>
      <c r="V1394" s="313"/>
    </row>
    <row r="1395" s="304" customFormat="1" ht="22.8" customHeight="1" spans="1:22">
      <c r="A1395" s="314" t="s">
        <v>582</v>
      </c>
      <c r="B1395" s="314" t="s">
        <v>583</v>
      </c>
      <c r="C1395" s="314" t="s">
        <v>565</v>
      </c>
      <c r="D1395" s="315" t="s">
        <v>585</v>
      </c>
      <c r="E1395" s="325" t="s">
        <v>586</v>
      </c>
      <c r="F1395" s="317">
        <v>50.8057</v>
      </c>
      <c r="G1395" s="318"/>
      <c r="H1395" s="318"/>
      <c r="I1395" s="318"/>
      <c r="J1395" s="318"/>
      <c r="K1395" s="318"/>
      <c r="L1395" s="317"/>
      <c r="M1395" s="318"/>
      <c r="N1395" s="318"/>
      <c r="O1395" s="318"/>
      <c r="P1395" s="318"/>
      <c r="Q1395" s="318"/>
      <c r="R1395" s="318">
        <v>50.8057</v>
      </c>
      <c r="S1395" s="317"/>
      <c r="T1395" s="318"/>
      <c r="U1395" s="318"/>
      <c r="V1395" s="318"/>
    </row>
    <row r="1396" s="304" customFormat="1" ht="22.8" customHeight="1" spans="1:22">
      <c r="A1396" s="309"/>
      <c r="B1396" s="309"/>
      <c r="C1396" s="309"/>
      <c r="D1396" s="312" t="s">
        <v>1097</v>
      </c>
      <c r="E1396" s="312" t="s">
        <v>1098</v>
      </c>
      <c r="F1396" s="310">
        <v>217.261044</v>
      </c>
      <c r="G1396" s="310">
        <v>161.184</v>
      </c>
      <c r="H1396" s="310">
        <v>80.5572</v>
      </c>
      <c r="I1396" s="310">
        <v>18.096</v>
      </c>
      <c r="J1396" s="310">
        <v>23.6328</v>
      </c>
      <c r="K1396" s="310">
        <v>38.898</v>
      </c>
      <c r="L1396" s="310">
        <v>36.734944</v>
      </c>
      <c r="M1396" s="310">
        <v>22.6061</v>
      </c>
      <c r="N1396" s="310"/>
      <c r="O1396" s="310">
        <v>12.2921</v>
      </c>
      <c r="P1396" s="310"/>
      <c r="Q1396" s="310">
        <v>1.836744</v>
      </c>
      <c r="R1396" s="310">
        <v>19.3421</v>
      </c>
      <c r="S1396" s="310"/>
      <c r="T1396" s="310"/>
      <c r="U1396" s="310"/>
      <c r="V1396" s="310"/>
    </row>
    <row r="1397" s="304" customFormat="1" ht="22.8" customHeight="1" spans="1:22">
      <c r="A1397" s="321" t="s">
        <v>568</v>
      </c>
      <c r="B1397" s="321"/>
      <c r="C1397" s="321"/>
      <c r="D1397" s="311" t="s">
        <v>568</v>
      </c>
      <c r="E1397" s="311" t="s">
        <v>264</v>
      </c>
      <c r="F1397" s="313">
        <v>24.442844</v>
      </c>
      <c r="G1397" s="313"/>
      <c r="H1397" s="313"/>
      <c r="I1397" s="313"/>
      <c r="J1397" s="313"/>
      <c r="K1397" s="313"/>
      <c r="L1397" s="313">
        <v>24.442844</v>
      </c>
      <c r="M1397" s="313">
        <v>22.6061</v>
      </c>
      <c r="N1397" s="313"/>
      <c r="O1397" s="313"/>
      <c r="P1397" s="313"/>
      <c r="Q1397" s="313">
        <v>1.836744</v>
      </c>
      <c r="R1397" s="313"/>
      <c r="S1397" s="313"/>
      <c r="T1397" s="313"/>
      <c r="U1397" s="313"/>
      <c r="V1397" s="313"/>
    </row>
    <row r="1398" s="304" customFormat="1" ht="22.8" customHeight="1" spans="1:22">
      <c r="A1398" s="321" t="s">
        <v>568</v>
      </c>
      <c r="B1398" s="321" t="s">
        <v>569</v>
      </c>
      <c r="C1398" s="321"/>
      <c r="D1398" s="311" t="s">
        <v>570</v>
      </c>
      <c r="E1398" s="311" t="s">
        <v>277</v>
      </c>
      <c r="F1398" s="313">
        <v>22.6061</v>
      </c>
      <c r="G1398" s="313"/>
      <c r="H1398" s="313"/>
      <c r="I1398" s="313"/>
      <c r="J1398" s="313"/>
      <c r="K1398" s="313"/>
      <c r="L1398" s="313">
        <v>22.6061</v>
      </c>
      <c r="M1398" s="313">
        <v>22.6061</v>
      </c>
      <c r="N1398" s="313"/>
      <c r="O1398" s="313"/>
      <c r="P1398" s="313"/>
      <c r="Q1398" s="313"/>
      <c r="R1398" s="313"/>
      <c r="S1398" s="313"/>
      <c r="T1398" s="313"/>
      <c r="U1398" s="313"/>
      <c r="V1398" s="313"/>
    </row>
    <row r="1399" s="304" customFormat="1" ht="22.8" customHeight="1" spans="1:22">
      <c r="A1399" s="314" t="s">
        <v>568</v>
      </c>
      <c r="B1399" s="314" t="s">
        <v>569</v>
      </c>
      <c r="C1399" s="314" t="s">
        <v>569</v>
      </c>
      <c r="D1399" s="315" t="s">
        <v>571</v>
      </c>
      <c r="E1399" s="325" t="s">
        <v>572</v>
      </c>
      <c r="F1399" s="317">
        <v>22.6061</v>
      </c>
      <c r="G1399" s="318"/>
      <c r="H1399" s="318"/>
      <c r="I1399" s="318"/>
      <c r="J1399" s="318"/>
      <c r="K1399" s="318"/>
      <c r="L1399" s="317">
        <v>22.6061</v>
      </c>
      <c r="M1399" s="318">
        <v>22.6061</v>
      </c>
      <c r="N1399" s="318"/>
      <c r="O1399" s="318"/>
      <c r="P1399" s="318"/>
      <c r="Q1399" s="318"/>
      <c r="R1399" s="318"/>
      <c r="S1399" s="317"/>
      <c r="T1399" s="318"/>
      <c r="U1399" s="318"/>
      <c r="V1399" s="318"/>
    </row>
    <row r="1400" s="304" customFormat="1" ht="22.8" customHeight="1" spans="1:22">
      <c r="A1400" s="321" t="s">
        <v>568</v>
      </c>
      <c r="B1400" s="321" t="s">
        <v>573</v>
      </c>
      <c r="C1400" s="321"/>
      <c r="D1400" s="311" t="s">
        <v>574</v>
      </c>
      <c r="E1400" s="311" t="s">
        <v>317</v>
      </c>
      <c r="F1400" s="313">
        <v>1.836744</v>
      </c>
      <c r="G1400" s="313"/>
      <c r="H1400" s="313"/>
      <c r="I1400" s="313"/>
      <c r="J1400" s="313"/>
      <c r="K1400" s="313"/>
      <c r="L1400" s="313">
        <v>1.836744</v>
      </c>
      <c r="M1400" s="313"/>
      <c r="N1400" s="313"/>
      <c r="O1400" s="313"/>
      <c r="P1400" s="313"/>
      <c r="Q1400" s="313">
        <v>1.836744</v>
      </c>
      <c r="R1400" s="313"/>
      <c r="S1400" s="313"/>
      <c r="T1400" s="313"/>
      <c r="U1400" s="313"/>
      <c r="V1400" s="313"/>
    </row>
    <row r="1401" s="304" customFormat="1" ht="22.8" customHeight="1" spans="1:22">
      <c r="A1401" s="314" t="s">
        <v>568</v>
      </c>
      <c r="B1401" s="314" t="s">
        <v>573</v>
      </c>
      <c r="C1401" s="314" t="s">
        <v>573</v>
      </c>
      <c r="D1401" s="315" t="s">
        <v>575</v>
      </c>
      <c r="E1401" s="325" t="s">
        <v>576</v>
      </c>
      <c r="F1401" s="317">
        <v>1.836744</v>
      </c>
      <c r="G1401" s="318"/>
      <c r="H1401" s="318"/>
      <c r="I1401" s="318"/>
      <c r="J1401" s="318"/>
      <c r="K1401" s="318"/>
      <c r="L1401" s="317">
        <v>1.836744</v>
      </c>
      <c r="M1401" s="318"/>
      <c r="N1401" s="318"/>
      <c r="O1401" s="318"/>
      <c r="P1401" s="318"/>
      <c r="Q1401" s="318">
        <v>1.836744</v>
      </c>
      <c r="R1401" s="318"/>
      <c r="S1401" s="317"/>
      <c r="T1401" s="318"/>
      <c r="U1401" s="318"/>
      <c r="V1401" s="318"/>
    </row>
    <row r="1402" s="304" customFormat="1" ht="22.8" customHeight="1" spans="1:22">
      <c r="A1402" s="321" t="s">
        <v>577</v>
      </c>
      <c r="B1402" s="321"/>
      <c r="C1402" s="321"/>
      <c r="D1402" s="311" t="s">
        <v>577</v>
      </c>
      <c r="E1402" s="311" t="s">
        <v>318</v>
      </c>
      <c r="F1402" s="313">
        <v>12.2921</v>
      </c>
      <c r="G1402" s="313"/>
      <c r="H1402" s="313"/>
      <c r="I1402" s="313"/>
      <c r="J1402" s="313"/>
      <c r="K1402" s="313"/>
      <c r="L1402" s="313">
        <v>12.2921</v>
      </c>
      <c r="M1402" s="313"/>
      <c r="N1402" s="313"/>
      <c r="O1402" s="313">
        <v>12.2921</v>
      </c>
      <c r="P1402" s="313"/>
      <c r="Q1402" s="313"/>
      <c r="R1402" s="313"/>
      <c r="S1402" s="313"/>
      <c r="T1402" s="313"/>
      <c r="U1402" s="313"/>
      <c r="V1402" s="313"/>
    </row>
    <row r="1403" s="304" customFormat="1" ht="22.8" customHeight="1" spans="1:22">
      <c r="A1403" s="321" t="s">
        <v>577</v>
      </c>
      <c r="B1403" s="321" t="s">
        <v>578</v>
      </c>
      <c r="C1403" s="321"/>
      <c r="D1403" s="311" t="s">
        <v>579</v>
      </c>
      <c r="E1403" s="311" t="s">
        <v>344</v>
      </c>
      <c r="F1403" s="313">
        <v>12.2921</v>
      </c>
      <c r="G1403" s="313"/>
      <c r="H1403" s="313"/>
      <c r="I1403" s="313"/>
      <c r="J1403" s="313"/>
      <c r="K1403" s="313"/>
      <c r="L1403" s="313">
        <v>12.2921</v>
      </c>
      <c r="M1403" s="313"/>
      <c r="N1403" s="313"/>
      <c r="O1403" s="313">
        <v>12.2921</v>
      </c>
      <c r="P1403" s="313"/>
      <c r="Q1403" s="313"/>
      <c r="R1403" s="313"/>
      <c r="S1403" s="313"/>
      <c r="T1403" s="313"/>
      <c r="U1403" s="313"/>
      <c r="V1403" s="313"/>
    </row>
    <row r="1404" s="304" customFormat="1" ht="22.8" customHeight="1" spans="1:22">
      <c r="A1404" s="314" t="s">
        <v>577</v>
      </c>
      <c r="B1404" s="314" t="s">
        <v>578</v>
      </c>
      <c r="C1404" s="314" t="s">
        <v>583</v>
      </c>
      <c r="D1404" s="315" t="s">
        <v>677</v>
      </c>
      <c r="E1404" s="325" t="s">
        <v>678</v>
      </c>
      <c r="F1404" s="317">
        <v>12.2921</v>
      </c>
      <c r="G1404" s="318"/>
      <c r="H1404" s="318"/>
      <c r="I1404" s="318"/>
      <c r="J1404" s="318"/>
      <c r="K1404" s="318"/>
      <c r="L1404" s="317">
        <v>12.2921</v>
      </c>
      <c r="M1404" s="318"/>
      <c r="N1404" s="318"/>
      <c r="O1404" s="318">
        <v>12.2921</v>
      </c>
      <c r="P1404" s="318"/>
      <c r="Q1404" s="318"/>
      <c r="R1404" s="318"/>
      <c r="S1404" s="317"/>
      <c r="T1404" s="318"/>
      <c r="U1404" s="318"/>
      <c r="V1404" s="318"/>
    </row>
    <row r="1405" s="304" customFormat="1" ht="22.8" customHeight="1" spans="1:22">
      <c r="A1405" s="321" t="s">
        <v>932</v>
      </c>
      <c r="B1405" s="321"/>
      <c r="C1405" s="321"/>
      <c r="D1405" s="311" t="s">
        <v>932</v>
      </c>
      <c r="E1405" s="311" t="s">
        <v>385</v>
      </c>
      <c r="F1405" s="313">
        <v>161.184</v>
      </c>
      <c r="G1405" s="313">
        <v>161.184</v>
      </c>
      <c r="H1405" s="313">
        <v>80.5572</v>
      </c>
      <c r="I1405" s="313">
        <v>18.096</v>
      </c>
      <c r="J1405" s="313">
        <v>23.6328</v>
      </c>
      <c r="K1405" s="313">
        <v>38.898</v>
      </c>
      <c r="L1405" s="313"/>
      <c r="M1405" s="313"/>
      <c r="N1405" s="313"/>
      <c r="O1405" s="313"/>
      <c r="P1405" s="313"/>
      <c r="Q1405" s="313"/>
      <c r="R1405" s="313"/>
      <c r="S1405" s="313"/>
      <c r="T1405" s="313"/>
      <c r="U1405" s="313"/>
      <c r="V1405" s="313"/>
    </row>
    <row r="1406" s="304" customFormat="1" ht="22.8" customHeight="1" spans="1:22">
      <c r="A1406" s="321" t="s">
        <v>932</v>
      </c>
      <c r="B1406" s="321" t="s">
        <v>583</v>
      </c>
      <c r="C1406" s="321"/>
      <c r="D1406" s="311" t="s">
        <v>1095</v>
      </c>
      <c r="E1406" s="311" t="s">
        <v>399</v>
      </c>
      <c r="F1406" s="313">
        <v>161.184</v>
      </c>
      <c r="G1406" s="313">
        <v>161.184</v>
      </c>
      <c r="H1406" s="313">
        <v>80.5572</v>
      </c>
      <c r="I1406" s="313">
        <v>18.096</v>
      </c>
      <c r="J1406" s="313">
        <v>23.6328</v>
      </c>
      <c r="K1406" s="313">
        <v>38.898</v>
      </c>
      <c r="L1406" s="313"/>
      <c r="M1406" s="313"/>
      <c r="N1406" s="313"/>
      <c r="O1406" s="313"/>
      <c r="P1406" s="313"/>
      <c r="Q1406" s="313"/>
      <c r="R1406" s="313"/>
      <c r="S1406" s="313"/>
      <c r="T1406" s="313"/>
      <c r="U1406" s="313"/>
      <c r="V1406" s="313"/>
    </row>
    <row r="1407" s="304" customFormat="1" ht="22.8" customHeight="1" spans="1:22">
      <c r="A1407" s="314" t="s">
        <v>932</v>
      </c>
      <c r="B1407" s="314" t="s">
        <v>583</v>
      </c>
      <c r="C1407" s="314" t="s">
        <v>794</v>
      </c>
      <c r="D1407" s="315" t="s">
        <v>1099</v>
      </c>
      <c r="E1407" s="325" t="s">
        <v>1100</v>
      </c>
      <c r="F1407" s="317">
        <v>161.184</v>
      </c>
      <c r="G1407" s="318">
        <v>161.184</v>
      </c>
      <c r="H1407" s="318">
        <v>80.5572</v>
      </c>
      <c r="I1407" s="318">
        <v>18.096</v>
      </c>
      <c r="J1407" s="318">
        <v>23.6328</v>
      </c>
      <c r="K1407" s="318">
        <v>38.898</v>
      </c>
      <c r="L1407" s="317"/>
      <c r="M1407" s="318"/>
      <c r="N1407" s="318"/>
      <c r="O1407" s="318"/>
      <c r="P1407" s="318"/>
      <c r="Q1407" s="318"/>
      <c r="R1407" s="318"/>
      <c r="S1407" s="317"/>
      <c r="T1407" s="318"/>
      <c r="U1407" s="318"/>
      <c r="V1407" s="318"/>
    </row>
    <row r="1408" s="304" customFormat="1" ht="22.8" customHeight="1" spans="1:22">
      <c r="A1408" s="321" t="s">
        <v>582</v>
      </c>
      <c r="B1408" s="321"/>
      <c r="C1408" s="321"/>
      <c r="D1408" s="311" t="s">
        <v>582</v>
      </c>
      <c r="E1408" s="311" t="s">
        <v>454</v>
      </c>
      <c r="F1408" s="313">
        <v>19.3421</v>
      </c>
      <c r="G1408" s="313"/>
      <c r="H1408" s="313"/>
      <c r="I1408" s="313"/>
      <c r="J1408" s="313"/>
      <c r="K1408" s="313"/>
      <c r="L1408" s="313"/>
      <c r="M1408" s="313"/>
      <c r="N1408" s="313"/>
      <c r="O1408" s="313"/>
      <c r="P1408" s="313"/>
      <c r="Q1408" s="313"/>
      <c r="R1408" s="313">
        <v>19.3421</v>
      </c>
      <c r="S1408" s="313"/>
      <c r="T1408" s="313"/>
      <c r="U1408" s="313"/>
      <c r="V1408" s="313"/>
    </row>
    <row r="1409" s="304" customFormat="1" ht="22.8" customHeight="1" spans="1:22">
      <c r="A1409" s="321" t="s">
        <v>582</v>
      </c>
      <c r="B1409" s="321" t="s">
        <v>583</v>
      </c>
      <c r="C1409" s="321"/>
      <c r="D1409" s="311" t="s">
        <v>584</v>
      </c>
      <c r="E1409" s="311" t="s">
        <v>460</v>
      </c>
      <c r="F1409" s="313">
        <v>19.3421</v>
      </c>
      <c r="G1409" s="313"/>
      <c r="H1409" s="313"/>
      <c r="I1409" s="313"/>
      <c r="J1409" s="313"/>
      <c r="K1409" s="313"/>
      <c r="L1409" s="313"/>
      <c r="M1409" s="313"/>
      <c r="N1409" s="313"/>
      <c r="O1409" s="313"/>
      <c r="P1409" s="313"/>
      <c r="Q1409" s="313"/>
      <c r="R1409" s="313">
        <v>19.3421</v>
      </c>
      <c r="S1409" s="313"/>
      <c r="T1409" s="313"/>
      <c r="U1409" s="313"/>
      <c r="V1409" s="313"/>
    </row>
    <row r="1410" s="304" customFormat="1" ht="22.8" customHeight="1" spans="1:22">
      <c r="A1410" s="314" t="s">
        <v>582</v>
      </c>
      <c r="B1410" s="314" t="s">
        <v>583</v>
      </c>
      <c r="C1410" s="314" t="s">
        <v>565</v>
      </c>
      <c r="D1410" s="315" t="s">
        <v>585</v>
      </c>
      <c r="E1410" s="325" t="s">
        <v>586</v>
      </c>
      <c r="F1410" s="317">
        <v>19.3421</v>
      </c>
      <c r="G1410" s="318"/>
      <c r="H1410" s="318"/>
      <c r="I1410" s="318"/>
      <c r="J1410" s="318"/>
      <c r="K1410" s="318"/>
      <c r="L1410" s="317"/>
      <c r="M1410" s="318"/>
      <c r="N1410" s="318"/>
      <c r="O1410" s="318"/>
      <c r="P1410" s="318"/>
      <c r="Q1410" s="318"/>
      <c r="R1410" s="318">
        <v>19.3421</v>
      </c>
      <c r="S1410" s="317"/>
      <c r="T1410" s="318"/>
      <c r="U1410" s="318"/>
      <c r="V1410" s="318"/>
    </row>
    <row r="1411" s="304" customFormat="1" ht="22.8" customHeight="1" spans="1:22">
      <c r="A1411" s="309"/>
      <c r="B1411" s="309"/>
      <c r="C1411" s="309"/>
      <c r="D1411" s="312" t="s">
        <v>1101</v>
      </c>
      <c r="E1411" s="312" t="s">
        <v>1102</v>
      </c>
      <c r="F1411" s="310">
        <v>124.189446</v>
      </c>
      <c r="G1411" s="310">
        <v>91.83</v>
      </c>
      <c r="H1411" s="310">
        <v>47.2452</v>
      </c>
      <c r="I1411" s="310">
        <v>11.304</v>
      </c>
      <c r="J1411" s="310">
        <v>12.9912</v>
      </c>
      <c r="K1411" s="310">
        <v>20.2896</v>
      </c>
      <c r="L1411" s="310">
        <v>21.339846</v>
      </c>
      <c r="M1411" s="310">
        <v>12.7402</v>
      </c>
      <c r="N1411" s="310"/>
      <c r="O1411" s="310">
        <v>6.9275</v>
      </c>
      <c r="P1411" s="310"/>
      <c r="Q1411" s="310">
        <v>1.672146</v>
      </c>
      <c r="R1411" s="310">
        <v>11.0196</v>
      </c>
      <c r="S1411" s="310"/>
      <c r="T1411" s="310"/>
      <c r="U1411" s="310"/>
      <c r="V1411" s="310"/>
    </row>
    <row r="1412" s="304" customFormat="1" ht="22.8" customHeight="1" spans="1:22">
      <c r="A1412" s="321" t="s">
        <v>568</v>
      </c>
      <c r="B1412" s="321"/>
      <c r="C1412" s="321"/>
      <c r="D1412" s="311" t="s">
        <v>568</v>
      </c>
      <c r="E1412" s="311" t="s">
        <v>264</v>
      </c>
      <c r="F1412" s="313">
        <v>14.412346</v>
      </c>
      <c r="G1412" s="313"/>
      <c r="H1412" s="313"/>
      <c r="I1412" s="313"/>
      <c r="J1412" s="313"/>
      <c r="K1412" s="313"/>
      <c r="L1412" s="313">
        <v>14.412346</v>
      </c>
      <c r="M1412" s="313">
        <v>12.7402</v>
      </c>
      <c r="N1412" s="313"/>
      <c r="O1412" s="313"/>
      <c r="P1412" s="313"/>
      <c r="Q1412" s="313">
        <v>1.672146</v>
      </c>
      <c r="R1412" s="313"/>
      <c r="S1412" s="313"/>
      <c r="T1412" s="313"/>
      <c r="U1412" s="313"/>
      <c r="V1412" s="313"/>
    </row>
    <row r="1413" s="304" customFormat="1" ht="22.8" customHeight="1" spans="1:22">
      <c r="A1413" s="321" t="s">
        <v>568</v>
      </c>
      <c r="B1413" s="321" t="s">
        <v>569</v>
      </c>
      <c r="C1413" s="321"/>
      <c r="D1413" s="311" t="s">
        <v>570</v>
      </c>
      <c r="E1413" s="311" t="s">
        <v>277</v>
      </c>
      <c r="F1413" s="313">
        <v>12.7402</v>
      </c>
      <c r="G1413" s="313"/>
      <c r="H1413" s="313"/>
      <c r="I1413" s="313"/>
      <c r="J1413" s="313"/>
      <c r="K1413" s="313"/>
      <c r="L1413" s="313">
        <v>12.7402</v>
      </c>
      <c r="M1413" s="313">
        <v>12.7402</v>
      </c>
      <c r="N1413" s="313"/>
      <c r="O1413" s="313"/>
      <c r="P1413" s="313"/>
      <c r="Q1413" s="313"/>
      <c r="R1413" s="313"/>
      <c r="S1413" s="313"/>
      <c r="T1413" s="313"/>
      <c r="U1413" s="313"/>
      <c r="V1413" s="313"/>
    </row>
    <row r="1414" s="304" customFormat="1" ht="22.8" customHeight="1" spans="1:22">
      <c r="A1414" s="314" t="s">
        <v>568</v>
      </c>
      <c r="B1414" s="314" t="s">
        <v>569</v>
      </c>
      <c r="C1414" s="314" t="s">
        <v>569</v>
      </c>
      <c r="D1414" s="315" t="s">
        <v>571</v>
      </c>
      <c r="E1414" s="325" t="s">
        <v>572</v>
      </c>
      <c r="F1414" s="317">
        <v>12.7402</v>
      </c>
      <c r="G1414" s="318"/>
      <c r="H1414" s="318"/>
      <c r="I1414" s="318"/>
      <c r="J1414" s="318"/>
      <c r="K1414" s="318"/>
      <c r="L1414" s="317">
        <v>12.7402</v>
      </c>
      <c r="M1414" s="318">
        <v>12.7402</v>
      </c>
      <c r="N1414" s="318"/>
      <c r="O1414" s="318"/>
      <c r="P1414" s="318"/>
      <c r="Q1414" s="318"/>
      <c r="R1414" s="318"/>
      <c r="S1414" s="317"/>
      <c r="T1414" s="318"/>
      <c r="U1414" s="318"/>
      <c r="V1414" s="318"/>
    </row>
    <row r="1415" s="304" customFormat="1" ht="22.8" customHeight="1" spans="1:22">
      <c r="A1415" s="321" t="s">
        <v>568</v>
      </c>
      <c r="B1415" s="321" t="s">
        <v>573</v>
      </c>
      <c r="C1415" s="321"/>
      <c r="D1415" s="311" t="s">
        <v>574</v>
      </c>
      <c r="E1415" s="311" t="s">
        <v>317</v>
      </c>
      <c r="F1415" s="313">
        <v>1.672146</v>
      </c>
      <c r="G1415" s="313"/>
      <c r="H1415" s="313"/>
      <c r="I1415" s="313"/>
      <c r="J1415" s="313"/>
      <c r="K1415" s="313"/>
      <c r="L1415" s="313">
        <v>1.672146</v>
      </c>
      <c r="M1415" s="313"/>
      <c r="N1415" s="313"/>
      <c r="O1415" s="313"/>
      <c r="P1415" s="313"/>
      <c r="Q1415" s="313">
        <v>1.672146</v>
      </c>
      <c r="R1415" s="313"/>
      <c r="S1415" s="313"/>
      <c r="T1415" s="313"/>
      <c r="U1415" s="313"/>
      <c r="V1415" s="313"/>
    </row>
    <row r="1416" s="304" customFormat="1" ht="22.8" customHeight="1" spans="1:22">
      <c r="A1416" s="314" t="s">
        <v>568</v>
      </c>
      <c r="B1416" s="314" t="s">
        <v>573</v>
      </c>
      <c r="C1416" s="314" t="s">
        <v>573</v>
      </c>
      <c r="D1416" s="315" t="s">
        <v>575</v>
      </c>
      <c r="E1416" s="325" t="s">
        <v>576</v>
      </c>
      <c r="F1416" s="317">
        <v>1.672146</v>
      </c>
      <c r="G1416" s="318"/>
      <c r="H1416" s="318"/>
      <c r="I1416" s="318"/>
      <c r="J1416" s="318"/>
      <c r="K1416" s="318"/>
      <c r="L1416" s="317">
        <v>1.672146</v>
      </c>
      <c r="M1416" s="318"/>
      <c r="N1416" s="318"/>
      <c r="O1416" s="318"/>
      <c r="P1416" s="318"/>
      <c r="Q1416" s="318">
        <v>1.672146</v>
      </c>
      <c r="R1416" s="318"/>
      <c r="S1416" s="317"/>
      <c r="T1416" s="318"/>
      <c r="U1416" s="318"/>
      <c r="V1416" s="318"/>
    </row>
    <row r="1417" s="304" customFormat="1" ht="22.8" customHeight="1" spans="1:22">
      <c r="A1417" s="321" t="s">
        <v>577</v>
      </c>
      <c r="B1417" s="321"/>
      <c r="C1417" s="321"/>
      <c r="D1417" s="311" t="s">
        <v>577</v>
      </c>
      <c r="E1417" s="311" t="s">
        <v>318</v>
      </c>
      <c r="F1417" s="313">
        <v>6.9275</v>
      </c>
      <c r="G1417" s="313"/>
      <c r="H1417" s="313"/>
      <c r="I1417" s="313"/>
      <c r="J1417" s="313"/>
      <c r="K1417" s="313"/>
      <c r="L1417" s="313">
        <v>6.9275</v>
      </c>
      <c r="M1417" s="313"/>
      <c r="N1417" s="313"/>
      <c r="O1417" s="313">
        <v>6.9275</v>
      </c>
      <c r="P1417" s="313"/>
      <c r="Q1417" s="313"/>
      <c r="R1417" s="313"/>
      <c r="S1417" s="313"/>
      <c r="T1417" s="313"/>
      <c r="U1417" s="313"/>
      <c r="V1417" s="313"/>
    </row>
    <row r="1418" s="304" customFormat="1" ht="22.8" customHeight="1" spans="1:22">
      <c r="A1418" s="321" t="s">
        <v>577</v>
      </c>
      <c r="B1418" s="321" t="s">
        <v>578</v>
      </c>
      <c r="C1418" s="321"/>
      <c r="D1418" s="311" t="s">
        <v>579</v>
      </c>
      <c r="E1418" s="311" t="s">
        <v>344</v>
      </c>
      <c r="F1418" s="313">
        <v>6.9275</v>
      </c>
      <c r="G1418" s="313"/>
      <c r="H1418" s="313"/>
      <c r="I1418" s="313"/>
      <c r="J1418" s="313"/>
      <c r="K1418" s="313"/>
      <c r="L1418" s="313">
        <v>6.9275</v>
      </c>
      <c r="M1418" s="313"/>
      <c r="N1418" s="313"/>
      <c r="O1418" s="313">
        <v>6.9275</v>
      </c>
      <c r="P1418" s="313"/>
      <c r="Q1418" s="313"/>
      <c r="R1418" s="313"/>
      <c r="S1418" s="313"/>
      <c r="T1418" s="313"/>
      <c r="U1418" s="313"/>
      <c r="V1418" s="313"/>
    </row>
    <row r="1419" s="304" customFormat="1" ht="22.8" customHeight="1" spans="1:22">
      <c r="A1419" s="314" t="s">
        <v>577</v>
      </c>
      <c r="B1419" s="314" t="s">
        <v>578</v>
      </c>
      <c r="C1419" s="314" t="s">
        <v>583</v>
      </c>
      <c r="D1419" s="315" t="s">
        <v>677</v>
      </c>
      <c r="E1419" s="325" t="s">
        <v>678</v>
      </c>
      <c r="F1419" s="317">
        <v>6.9275</v>
      </c>
      <c r="G1419" s="318"/>
      <c r="H1419" s="318"/>
      <c r="I1419" s="318"/>
      <c r="J1419" s="318"/>
      <c r="K1419" s="318"/>
      <c r="L1419" s="317">
        <v>6.9275</v>
      </c>
      <c r="M1419" s="318"/>
      <c r="N1419" s="318"/>
      <c r="O1419" s="318">
        <v>6.9275</v>
      </c>
      <c r="P1419" s="318"/>
      <c r="Q1419" s="318"/>
      <c r="R1419" s="318"/>
      <c r="S1419" s="317"/>
      <c r="T1419" s="318"/>
      <c r="U1419" s="318"/>
      <c r="V1419" s="318"/>
    </row>
    <row r="1420" s="304" customFormat="1" ht="22.8" customHeight="1" spans="1:22">
      <c r="A1420" s="321" t="s">
        <v>932</v>
      </c>
      <c r="B1420" s="321"/>
      <c r="C1420" s="321"/>
      <c r="D1420" s="311" t="s">
        <v>932</v>
      </c>
      <c r="E1420" s="311" t="s">
        <v>385</v>
      </c>
      <c r="F1420" s="313">
        <v>91.83</v>
      </c>
      <c r="G1420" s="313">
        <v>91.83</v>
      </c>
      <c r="H1420" s="313">
        <v>47.2452</v>
      </c>
      <c r="I1420" s="313">
        <v>11.304</v>
      </c>
      <c r="J1420" s="313">
        <v>12.9912</v>
      </c>
      <c r="K1420" s="313">
        <v>20.2896</v>
      </c>
      <c r="L1420" s="313"/>
      <c r="M1420" s="313"/>
      <c r="N1420" s="313"/>
      <c r="O1420" s="313"/>
      <c r="P1420" s="313"/>
      <c r="Q1420" s="313"/>
      <c r="R1420" s="313"/>
      <c r="S1420" s="313"/>
      <c r="T1420" s="313"/>
      <c r="U1420" s="313"/>
      <c r="V1420" s="313"/>
    </row>
    <row r="1421" s="304" customFormat="1" ht="22.8" customHeight="1" spans="1:22">
      <c r="A1421" s="321" t="s">
        <v>932</v>
      </c>
      <c r="B1421" s="321" t="s">
        <v>583</v>
      </c>
      <c r="C1421" s="321"/>
      <c r="D1421" s="311" t="s">
        <v>1095</v>
      </c>
      <c r="E1421" s="311" t="s">
        <v>399</v>
      </c>
      <c r="F1421" s="313">
        <v>91.83</v>
      </c>
      <c r="G1421" s="313">
        <v>91.83</v>
      </c>
      <c r="H1421" s="313">
        <v>47.2452</v>
      </c>
      <c r="I1421" s="313">
        <v>11.304</v>
      </c>
      <c r="J1421" s="313">
        <v>12.9912</v>
      </c>
      <c r="K1421" s="313">
        <v>20.2896</v>
      </c>
      <c r="L1421" s="313"/>
      <c r="M1421" s="313"/>
      <c r="N1421" s="313"/>
      <c r="O1421" s="313"/>
      <c r="P1421" s="313"/>
      <c r="Q1421" s="313"/>
      <c r="R1421" s="313"/>
      <c r="S1421" s="313"/>
      <c r="T1421" s="313"/>
      <c r="U1421" s="313"/>
      <c r="V1421" s="313"/>
    </row>
    <row r="1422" s="304" customFormat="1" ht="22.8" customHeight="1" spans="1:22">
      <c r="A1422" s="314" t="s">
        <v>932</v>
      </c>
      <c r="B1422" s="314" t="s">
        <v>583</v>
      </c>
      <c r="C1422" s="314" t="s">
        <v>794</v>
      </c>
      <c r="D1422" s="315" t="s">
        <v>1099</v>
      </c>
      <c r="E1422" s="325" t="s">
        <v>1100</v>
      </c>
      <c r="F1422" s="317">
        <v>91.83</v>
      </c>
      <c r="G1422" s="318">
        <v>91.83</v>
      </c>
      <c r="H1422" s="318">
        <v>47.2452</v>
      </c>
      <c r="I1422" s="318">
        <v>11.304</v>
      </c>
      <c r="J1422" s="318">
        <v>12.9912</v>
      </c>
      <c r="K1422" s="318">
        <v>20.2896</v>
      </c>
      <c r="L1422" s="317"/>
      <c r="M1422" s="318"/>
      <c r="N1422" s="318"/>
      <c r="O1422" s="318"/>
      <c r="P1422" s="318"/>
      <c r="Q1422" s="318"/>
      <c r="R1422" s="318"/>
      <c r="S1422" s="317"/>
      <c r="T1422" s="318"/>
      <c r="U1422" s="318"/>
      <c r="V1422" s="318"/>
    </row>
    <row r="1423" s="304" customFormat="1" ht="22.8" customHeight="1" spans="1:22">
      <c r="A1423" s="321" t="s">
        <v>582</v>
      </c>
      <c r="B1423" s="321"/>
      <c r="C1423" s="321"/>
      <c r="D1423" s="311" t="s">
        <v>582</v>
      </c>
      <c r="E1423" s="311" t="s">
        <v>454</v>
      </c>
      <c r="F1423" s="313">
        <v>11.0196</v>
      </c>
      <c r="G1423" s="313"/>
      <c r="H1423" s="313"/>
      <c r="I1423" s="313"/>
      <c r="J1423" s="313"/>
      <c r="K1423" s="313"/>
      <c r="L1423" s="313"/>
      <c r="M1423" s="313"/>
      <c r="N1423" s="313"/>
      <c r="O1423" s="313"/>
      <c r="P1423" s="313"/>
      <c r="Q1423" s="313"/>
      <c r="R1423" s="313">
        <v>11.0196</v>
      </c>
      <c r="S1423" s="313"/>
      <c r="T1423" s="313"/>
      <c r="U1423" s="313"/>
      <c r="V1423" s="313"/>
    </row>
    <row r="1424" s="304" customFormat="1" ht="22.8" customHeight="1" spans="1:22">
      <c r="A1424" s="321" t="s">
        <v>582</v>
      </c>
      <c r="B1424" s="321" t="s">
        <v>583</v>
      </c>
      <c r="C1424" s="321"/>
      <c r="D1424" s="311" t="s">
        <v>584</v>
      </c>
      <c r="E1424" s="311" t="s">
        <v>460</v>
      </c>
      <c r="F1424" s="313">
        <v>11.0196</v>
      </c>
      <c r="G1424" s="313"/>
      <c r="H1424" s="313"/>
      <c r="I1424" s="313"/>
      <c r="J1424" s="313"/>
      <c r="K1424" s="313"/>
      <c r="L1424" s="313"/>
      <c r="M1424" s="313"/>
      <c r="N1424" s="313"/>
      <c r="O1424" s="313"/>
      <c r="P1424" s="313"/>
      <c r="Q1424" s="313"/>
      <c r="R1424" s="313">
        <v>11.0196</v>
      </c>
      <c r="S1424" s="313"/>
      <c r="T1424" s="313"/>
      <c r="U1424" s="313"/>
      <c r="V1424" s="313"/>
    </row>
    <row r="1425" s="304" customFormat="1" ht="22.8" customHeight="1" spans="1:22">
      <c r="A1425" s="314" t="s">
        <v>582</v>
      </c>
      <c r="B1425" s="314" t="s">
        <v>583</v>
      </c>
      <c r="C1425" s="314" t="s">
        <v>565</v>
      </c>
      <c r="D1425" s="315" t="s">
        <v>585</v>
      </c>
      <c r="E1425" s="325" t="s">
        <v>586</v>
      </c>
      <c r="F1425" s="317">
        <v>11.0196</v>
      </c>
      <c r="G1425" s="318"/>
      <c r="H1425" s="318"/>
      <c r="I1425" s="318"/>
      <c r="J1425" s="318"/>
      <c r="K1425" s="318"/>
      <c r="L1425" s="317"/>
      <c r="M1425" s="318"/>
      <c r="N1425" s="318"/>
      <c r="O1425" s="318"/>
      <c r="P1425" s="318"/>
      <c r="Q1425" s="318"/>
      <c r="R1425" s="318">
        <v>11.0196</v>
      </c>
      <c r="S1425" s="317"/>
      <c r="T1425" s="318"/>
      <c r="U1425" s="318"/>
      <c r="V1425" s="318"/>
    </row>
    <row r="1426" s="304" customFormat="1" ht="22.8" customHeight="1" spans="1:22">
      <c r="A1426" s="309"/>
      <c r="B1426" s="309"/>
      <c r="C1426" s="309"/>
      <c r="D1426" s="312" t="s">
        <v>1103</v>
      </c>
      <c r="E1426" s="312" t="s">
        <v>1104</v>
      </c>
      <c r="F1426" s="310">
        <v>194.516212</v>
      </c>
      <c r="G1426" s="310">
        <v>143.8316</v>
      </c>
      <c r="H1426" s="310">
        <v>73.0932</v>
      </c>
      <c r="I1426" s="310">
        <v>17.712</v>
      </c>
      <c r="J1426" s="310">
        <v>20.8212</v>
      </c>
      <c r="K1426" s="310">
        <v>32.2052</v>
      </c>
      <c r="L1426" s="310">
        <v>33.424812</v>
      </c>
      <c r="M1426" s="310">
        <v>19.9551</v>
      </c>
      <c r="N1426" s="310"/>
      <c r="O1426" s="310">
        <v>10.8506</v>
      </c>
      <c r="P1426" s="310"/>
      <c r="Q1426" s="310">
        <v>2.619112</v>
      </c>
      <c r="R1426" s="310">
        <v>17.2598</v>
      </c>
      <c r="S1426" s="310"/>
      <c r="T1426" s="310"/>
      <c r="U1426" s="310"/>
      <c r="V1426" s="310"/>
    </row>
    <row r="1427" s="304" customFormat="1" ht="22.8" customHeight="1" spans="1:22">
      <c r="A1427" s="321" t="s">
        <v>568</v>
      </c>
      <c r="B1427" s="321"/>
      <c r="C1427" s="321"/>
      <c r="D1427" s="311" t="s">
        <v>568</v>
      </c>
      <c r="E1427" s="311" t="s">
        <v>264</v>
      </c>
      <c r="F1427" s="313">
        <v>22.574212</v>
      </c>
      <c r="G1427" s="313"/>
      <c r="H1427" s="313"/>
      <c r="I1427" s="313"/>
      <c r="J1427" s="313"/>
      <c r="K1427" s="313"/>
      <c r="L1427" s="313">
        <v>22.574212</v>
      </c>
      <c r="M1427" s="313">
        <v>19.9551</v>
      </c>
      <c r="N1427" s="313"/>
      <c r="O1427" s="313"/>
      <c r="P1427" s="313"/>
      <c r="Q1427" s="313">
        <v>2.619112</v>
      </c>
      <c r="R1427" s="313"/>
      <c r="S1427" s="313"/>
      <c r="T1427" s="313"/>
      <c r="U1427" s="313"/>
      <c r="V1427" s="313"/>
    </row>
    <row r="1428" s="304" customFormat="1" ht="22.8" customHeight="1" spans="1:22">
      <c r="A1428" s="321" t="s">
        <v>568</v>
      </c>
      <c r="B1428" s="321" t="s">
        <v>569</v>
      </c>
      <c r="C1428" s="321"/>
      <c r="D1428" s="311" t="s">
        <v>570</v>
      </c>
      <c r="E1428" s="311" t="s">
        <v>277</v>
      </c>
      <c r="F1428" s="313">
        <v>19.9551</v>
      </c>
      <c r="G1428" s="313"/>
      <c r="H1428" s="313"/>
      <c r="I1428" s="313"/>
      <c r="J1428" s="313"/>
      <c r="K1428" s="313"/>
      <c r="L1428" s="313">
        <v>19.9551</v>
      </c>
      <c r="M1428" s="313">
        <v>19.9551</v>
      </c>
      <c r="N1428" s="313"/>
      <c r="O1428" s="313"/>
      <c r="P1428" s="313"/>
      <c r="Q1428" s="313"/>
      <c r="R1428" s="313"/>
      <c r="S1428" s="313"/>
      <c r="T1428" s="313"/>
      <c r="U1428" s="313"/>
      <c r="V1428" s="313"/>
    </row>
    <row r="1429" s="304" customFormat="1" ht="22.8" customHeight="1" spans="1:22">
      <c r="A1429" s="314" t="s">
        <v>568</v>
      </c>
      <c r="B1429" s="314" t="s">
        <v>569</v>
      </c>
      <c r="C1429" s="314" t="s">
        <v>569</v>
      </c>
      <c r="D1429" s="315" t="s">
        <v>571</v>
      </c>
      <c r="E1429" s="325" t="s">
        <v>572</v>
      </c>
      <c r="F1429" s="317">
        <v>19.9551</v>
      </c>
      <c r="G1429" s="318"/>
      <c r="H1429" s="318"/>
      <c r="I1429" s="318"/>
      <c r="J1429" s="318"/>
      <c r="K1429" s="318"/>
      <c r="L1429" s="317">
        <v>19.9551</v>
      </c>
      <c r="M1429" s="318">
        <v>19.9551</v>
      </c>
      <c r="N1429" s="318"/>
      <c r="O1429" s="318"/>
      <c r="P1429" s="318"/>
      <c r="Q1429" s="318"/>
      <c r="R1429" s="318"/>
      <c r="S1429" s="317"/>
      <c r="T1429" s="318"/>
      <c r="U1429" s="318"/>
      <c r="V1429" s="318"/>
    </row>
    <row r="1430" s="304" customFormat="1" ht="22.8" customHeight="1" spans="1:22">
      <c r="A1430" s="321" t="s">
        <v>568</v>
      </c>
      <c r="B1430" s="321" t="s">
        <v>573</v>
      </c>
      <c r="C1430" s="321"/>
      <c r="D1430" s="311" t="s">
        <v>574</v>
      </c>
      <c r="E1430" s="311" t="s">
        <v>317</v>
      </c>
      <c r="F1430" s="313">
        <v>2.619112</v>
      </c>
      <c r="G1430" s="313"/>
      <c r="H1430" s="313"/>
      <c r="I1430" s="313"/>
      <c r="J1430" s="313"/>
      <c r="K1430" s="313"/>
      <c r="L1430" s="313">
        <v>2.619112</v>
      </c>
      <c r="M1430" s="313"/>
      <c r="N1430" s="313"/>
      <c r="O1430" s="313"/>
      <c r="P1430" s="313"/>
      <c r="Q1430" s="313">
        <v>2.619112</v>
      </c>
      <c r="R1430" s="313"/>
      <c r="S1430" s="313"/>
      <c r="T1430" s="313"/>
      <c r="U1430" s="313"/>
      <c r="V1430" s="313"/>
    </row>
    <row r="1431" s="304" customFormat="1" ht="22.8" customHeight="1" spans="1:22">
      <c r="A1431" s="314" t="s">
        <v>568</v>
      </c>
      <c r="B1431" s="314" t="s">
        <v>573</v>
      </c>
      <c r="C1431" s="314" t="s">
        <v>573</v>
      </c>
      <c r="D1431" s="315" t="s">
        <v>575</v>
      </c>
      <c r="E1431" s="325" t="s">
        <v>576</v>
      </c>
      <c r="F1431" s="317">
        <v>2.619112</v>
      </c>
      <c r="G1431" s="318"/>
      <c r="H1431" s="318"/>
      <c r="I1431" s="318"/>
      <c r="J1431" s="318"/>
      <c r="K1431" s="318"/>
      <c r="L1431" s="317">
        <v>2.619112</v>
      </c>
      <c r="M1431" s="318"/>
      <c r="N1431" s="318"/>
      <c r="O1431" s="318"/>
      <c r="P1431" s="318"/>
      <c r="Q1431" s="318">
        <v>2.619112</v>
      </c>
      <c r="R1431" s="318"/>
      <c r="S1431" s="317"/>
      <c r="T1431" s="318"/>
      <c r="U1431" s="318"/>
      <c r="V1431" s="318"/>
    </row>
    <row r="1432" s="304" customFormat="1" ht="22.8" customHeight="1" spans="1:22">
      <c r="A1432" s="321" t="s">
        <v>577</v>
      </c>
      <c r="B1432" s="321"/>
      <c r="C1432" s="321"/>
      <c r="D1432" s="311" t="s">
        <v>577</v>
      </c>
      <c r="E1432" s="311" t="s">
        <v>318</v>
      </c>
      <c r="F1432" s="313">
        <v>10.8506</v>
      </c>
      <c r="G1432" s="313"/>
      <c r="H1432" s="313"/>
      <c r="I1432" s="313"/>
      <c r="J1432" s="313"/>
      <c r="K1432" s="313"/>
      <c r="L1432" s="313">
        <v>10.8506</v>
      </c>
      <c r="M1432" s="313"/>
      <c r="N1432" s="313"/>
      <c r="O1432" s="313">
        <v>10.8506</v>
      </c>
      <c r="P1432" s="313"/>
      <c r="Q1432" s="313"/>
      <c r="R1432" s="313"/>
      <c r="S1432" s="313"/>
      <c r="T1432" s="313"/>
      <c r="U1432" s="313"/>
      <c r="V1432" s="313"/>
    </row>
    <row r="1433" s="304" customFormat="1" ht="22.8" customHeight="1" spans="1:22">
      <c r="A1433" s="321" t="s">
        <v>577</v>
      </c>
      <c r="B1433" s="321" t="s">
        <v>578</v>
      </c>
      <c r="C1433" s="321"/>
      <c r="D1433" s="311" t="s">
        <v>579</v>
      </c>
      <c r="E1433" s="311" t="s">
        <v>344</v>
      </c>
      <c r="F1433" s="313">
        <v>10.8506</v>
      </c>
      <c r="G1433" s="313"/>
      <c r="H1433" s="313"/>
      <c r="I1433" s="313"/>
      <c r="J1433" s="313"/>
      <c r="K1433" s="313"/>
      <c r="L1433" s="313">
        <v>10.8506</v>
      </c>
      <c r="M1433" s="313"/>
      <c r="N1433" s="313"/>
      <c r="O1433" s="313">
        <v>10.8506</v>
      </c>
      <c r="P1433" s="313"/>
      <c r="Q1433" s="313"/>
      <c r="R1433" s="313"/>
      <c r="S1433" s="313"/>
      <c r="T1433" s="313"/>
      <c r="U1433" s="313"/>
      <c r="V1433" s="313"/>
    </row>
    <row r="1434" s="304" customFormat="1" ht="22.8" customHeight="1" spans="1:22">
      <c r="A1434" s="314" t="s">
        <v>577</v>
      </c>
      <c r="B1434" s="314" t="s">
        <v>578</v>
      </c>
      <c r="C1434" s="314" t="s">
        <v>583</v>
      </c>
      <c r="D1434" s="315" t="s">
        <v>677</v>
      </c>
      <c r="E1434" s="325" t="s">
        <v>678</v>
      </c>
      <c r="F1434" s="317">
        <v>10.8506</v>
      </c>
      <c r="G1434" s="318"/>
      <c r="H1434" s="318"/>
      <c r="I1434" s="318"/>
      <c r="J1434" s="318"/>
      <c r="K1434" s="318"/>
      <c r="L1434" s="317">
        <v>10.8506</v>
      </c>
      <c r="M1434" s="318"/>
      <c r="N1434" s="318"/>
      <c r="O1434" s="318">
        <v>10.8506</v>
      </c>
      <c r="P1434" s="318"/>
      <c r="Q1434" s="318"/>
      <c r="R1434" s="318"/>
      <c r="S1434" s="317"/>
      <c r="T1434" s="318"/>
      <c r="U1434" s="318"/>
      <c r="V1434" s="318"/>
    </row>
    <row r="1435" s="304" customFormat="1" ht="22.8" customHeight="1" spans="1:22">
      <c r="A1435" s="321" t="s">
        <v>932</v>
      </c>
      <c r="B1435" s="321"/>
      <c r="C1435" s="321"/>
      <c r="D1435" s="311" t="s">
        <v>932</v>
      </c>
      <c r="E1435" s="311" t="s">
        <v>385</v>
      </c>
      <c r="F1435" s="313">
        <v>143.8316</v>
      </c>
      <c r="G1435" s="313">
        <v>143.8316</v>
      </c>
      <c r="H1435" s="313">
        <v>73.0932</v>
      </c>
      <c r="I1435" s="313">
        <v>17.712</v>
      </c>
      <c r="J1435" s="313">
        <v>20.8212</v>
      </c>
      <c r="K1435" s="313">
        <v>32.2052</v>
      </c>
      <c r="L1435" s="313"/>
      <c r="M1435" s="313"/>
      <c r="N1435" s="313"/>
      <c r="O1435" s="313"/>
      <c r="P1435" s="313"/>
      <c r="Q1435" s="313"/>
      <c r="R1435" s="313"/>
      <c r="S1435" s="313"/>
      <c r="T1435" s="313"/>
      <c r="U1435" s="313"/>
      <c r="V1435" s="313"/>
    </row>
    <row r="1436" s="304" customFormat="1" ht="22.8" customHeight="1" spans="1:22">
      <c r="A1436" s="321" t="s">
        <v>932</v>
      </c>
      <c r="B1436" s="321" t="s">
        <v>583</v>
      </c>
      <c r="C1436" s="321"/>
      <c r="D1436" s="311" t="s">
        <v>1095</v>
      </c>
      <c r="E1436" s="311" t="s">
        <v>399</v>
      </c>
      <c r="F1436" s="313">
        <v>143.8316</v>
      </c>
      <c r="G1436" s="313">
        <v>143.8316</v>
      </c>
      <c r="H1436" s="313">
        <v>73.0932</v>
      </c>
      <c r="I1436" s="313">
        <v>17.712</v>
      </c>
      <c r="J1436" s="313">
        <v>20.8212</v>
      </c>
      <c r="K1436" s="313">
        <v>32.2052</v>
      </c>
      <c r="L1436" s="313"/>
      <c r="M1436" s="313"/>
      <c r="N1436" s="313"/>
      <c r="O1436" s="313"/>
      <c r="P1436" s="313"/>
      <c r="Q1436" s="313"/>
      <c r="R1436" s="313"/>
      <c r="S1436" s="313"/>
      <c r="T1436" s="313"/>
      <c r="U1436" s="313"/>
      <c r="V1436" s="313"/>
    </row>
    <row r="1437" s="304" customFormat="1" ht="22.8" customHeight="1" spans="1:22">
      <c r="A1437" s="314" t="s">
        <v>932</v>
      </c>
      <c r="B1437" s="314" t="s">
        <v>583</v>
      </c>
      <c r="C1437" s="314" t="s">
        <v>794</v>
      </c>
      <c r="D1437" s="315" t="s">
        <v>1099</v>
      </c>
      <c r="E1437" s="325" t="s">
        <v>1100</v>
      </c>
      <c r="F1437" s="317">
        <v>143.8316</v>
      </c>
      <c r="G1437" s="318">
        <v>143.8316</v>
      </c>
      <c r="H1437" s="318">
        <v>73.0932</v>
      </c>
      <c r="I1437" s="318">
        <v>17.712</v>
      </c>
      <c r="J1437" s="318">
        <v>20.8212</v>
      </c>
      <c r="K1437" s="318">
        <v>32.2052</v>
      </c>
      <c r="L1437" s="317"/>
      <c r="M1437" s="318"/>
      <c r="N1437" s="318"/>
      <c r="O1437" s="318"/>
      <c r="P1437" s="318"/>
      <c r="Q1437" s="318"/>
      <c r="R1437" s="318"/>
      <c r="S1437" s="317"/>
      <c r="T1437" s="318"/>
      <c r="U1437" s="318"/>
      <c r="V1437" s="318"/>
    </row>
    <row r="1438" s="304" customFormat="1" ht="22.8" customHeight="1" spans="1:22">
      <c r="A1438" s="321" t="s">
        <v>582</v>
      </c>
      <c r="B1438" s="321"/>
      <c r="C1438" s="321"/>
      <c r="D1438" s="311" t="s">
        <v>582</v>
      </c>
      <c r="E1438" s="311" t="s">
        <v>454</v>
      </c>
      <c r="F1438" s="313">
        <v>17.2598</v>
      </c>
      <c r="G1438" s="313"/>
      <c r="H1438" s="313"/>
      <c r="I1438" s="313"/>
      <c r="J1438" s="313"/>
      <c r="K1438" s="313"/>
      <c r="L1438" s="313"/>
      <c r="M1438" s="313"/>
      <c r="N1438" s="313"/>
      <c r="O1438" s="313"/>
      <c r="P1438" s="313"/>
      <c r="Q1438" s="313"/>
      <c r="R1438" s="313">
        <v>17.2598</v>
      </c>
      <c r="S1438" s="313"/>
      <c r="T1438" s="313"/>
      <c r="U1438" s="313"/>
      <c r="V1438" s="313"/>
    </row>
    <row r="1439" s="304" customFormat="1" ht="22.8" customHeight="1" spans="1:22">
      <c r="A1439" s="321" t="s">
        <v>582</v>
      </c>
      <c r="B1439" s="321" t="s">
        <v>583</v>
      </c>
      <c r="C1439" s="321"/>
      <c r="D1439" s="311" t="s">
        <v>584</v>
      </c>
      <c r="E1439" s="311" t="s">
        <v>460</v>
      </c>
      <c r="F1439" s="313">
        <v>17.2598</v>
      </c>
      <c r="G1439" s="313"/>
      <c r="H1439" s="313"/>
      <c r="I1439" s="313"/>
      <c r="J1439" s="313"/>
      <c r="K1439" s="313"/>
      <c r="L1439" s="313"/>
      <c r="M1439" s="313"/>
      <c r="N1439" s="313"/>
      <c r="O1439" s="313"/>
      <c r="P1439" s="313"/>
      <c r="Q1439" s="313"/>
      <c r="R1439" s="313">
        <v>17.2598</v>
      </c>
      <c r="S1439" s="313"/>
      <c r="T1439" s="313"/>
      <c r="U1439" s="313"/>
      <c r="V1439" s="313"/>
    </row>
    <row r="1440" s="304" customFormat="1" ht="22.8" customHeight="1" spans="1:22">
      <c r="A1440" s="314" t="s">
        <v>582</v>
      </c>
      <c r="B1440" s="314" t="s">
        <v>583</v>
      </c>
      <c r="C1440" s="314" t="s">
        <v>565</v>
      </c>
      <c r="D1440" s="315" t="s">
        <v>585</v>
      </c>
      <c r="E1440" s="325" t="s">
        <v>586</v>
      </c>
      <c r="F1440" s="317">
        <v>17.2598</v>
      </c>
      <c r="G1440" s="318"/>
      <c r="H1440" s="318"/>
      <c r="I1440" s="318"/>
      <c r="J1440" s="318"/>
      <c r="K1440" s="318"/>
      <c r="L1440" s="317"/>
      <c r="M1440" s="318"/>
      <c r="N1440" s="318"/>
      <c r="O1440" s="318"/>
      <c r="P1440" s="318"/>
      <c r="Q1440" s="318"/>
      <c r="R1440" s="318">
        <v>17.2598</v>
      </c>
      <c r="S1440" s="317"/>
      <c r="T1440" s="318"/>
      <c r="U1440" s="318"/>
      <c r="V1440" s="318"/>
    </row>
    <row r="1441" s="304" customFormat="1" ht="22.8" customHeight="1" spans="1:22">
      <c r="A1441" s="309"/>
      <c r="B1441" s="309"/>
      <c r="C1441" s="309"/>
      <c r="D1441" s="311" t="s">
        <v>1105</v>
      </c>
      <c r="E1441" s="311" t="s">
        <v>1106</v>
      </c>
      <c r="F1441" s="310">
        <v>330.02158</v>
      </c>
      <c r="G1441" s="310">
        <v>240.039</v>
      </c>
      <c r="H1441" s="310">
        <v>131.6868</v>
      </c>
      <c r="I1441" s="310">
        <v>34.8732</v>
      </c>
      <c r="J1441" s="310">
        <v>45.9078</v>
      </c>
      <c r="K1441" s="310">
        <v>27.5712</v>
      </c>
      <c r="L1441" s="310">
        <v>61.17788</v>
      </c>
      <c r="M1441" s="310">
        <v>38.2622</v>
      </c>
      <c r="N1441" s="310"/>
      <c r="O1441" s="310">
        <v>20.8051</v>
      </c>
      <c r="P1441" s="310"/>
      <c r="Q1441" s="310">
        <v>2.11058</v>
      </c>
      <c r="R1441" s="310">
        <v>28.8047</v>
      </c>
      <c r="S1441" s="310"/>
      <c r="T1441" s="310"/>
      <c r="U1441" s="310"/>
      <c r="V1441" s="310"/>
    </row>
    <row r="1442" s="304" customFormat="1" ht="22.8" customHeight="1" spans="1:22">
      <c r="A1442" s="309"/>
      <c r="B1442" s="309"/>
      <c r="C1442" s="309"/>
      <c r="D1442" s="312" t="s">
        <v>1107</v>
      </c>
      <c r="E1442" s="312" t="s">
        <v>1108</v>
      </c>
      <c r="F1442" s="310">
        <v>330.02158</v>
      </c>
      <c r="G1442" s="310">
        <v>240.039</v>
      </c>
      <c r="H1442" s="310">
        <v>131.6868</v>
      </c>
      <c r="I1442" s="310">
        <v>34.8732</v>
      </c>
      <c r="J1442" s="310">
        <v>45.9078</v>
      </c>
      <c r="K1442" s="310">
        <v>27.5712</v>
      </c>
      <c r="L1442" s="310">
        <v>61.17788</v>
      </c>
      <c r="M1442" s="310">
        <v>38.2622</v>
      </c>
      <c r="N1442" s="310"/>
      <c r="O1442" s="310">
        <v>20.8051</v>
      </c>
      <c r="P1442" s="310"/>
      <c r="Q1442" s="310">
        <v>2.11058</v>
      </c>
      <c r="R1442" s="310">
        <v>28.8047</v>
      </c>
      <c r="S1442" s="310"/>
      <c r="T1442" s="310"/>
      <c r="U1442" s="310"/>
      <c r="V1442" s="310"/>
    </row>
    <row r="1443" s="304" customFormat="1" ht="22.8" customHeight="1" spans="1:22">
      <c r="A1443" s="321" t="s">
        <v>568</v>
      </c>
      <c r="B1443" s="321"/>
      <c r="C1443" s="321"/>
      <c r="D1443" s="311" t="s">
        <v>568</v>
      </c>
      <c r="E1443" s="311" t="s">
        <v>264</v>
      </c>
      <c r="F1443" s="313">
        <v>40.37278</v>
      </c>
      <c r="G1443" s="313"/>
      <c r="H1443" s="313"/>
      <c r="I1443" s="313"/>
      <c r="J1443" s="313"/>
      <c r="K1443" s="313"/>
      <c r="L1443" s="313">
        <v>40.37278</v>
      </c>
      <c r="M1443" s="313">
        <v>38.2622</v>
      </c>
      <c r="N1443" s="313"/>
      <c r="O1443" s="313"/>
      <c r="P1443" s="313"/>
      <c r="Q1443" s="313">
        <v>2.11058</v>
      </c>
      <c r="R1443" s="313"/>
      <c r="S1443" s="313"/>
      <c r="T1443" s="313"/>
      <c r="U1443" s="313"/>
      <c r="V1443" s="313"/>
    </row>
    <row r="1444" s="304" customFormat="1" ht="22.8" customHeight="1" spans="1:22">
      <c r="A1444" s="321" t="s">
        <v>568</v>
      </c>
      <c r="B1444" s="321" t="s">
        <v>569</v>
      </c>
      <c r="C1444" s="321"/>
      <c r="D1444" s="311" t="s">
        <v>570</v>
      </c>
      <c r="E1444" s="311" t="s">
        <v>277</v>
      </c>
      <c r="F1444" s="313">
        <v>38.2622</v>
      </c>
      <c r="G1444" s="313"/>
      <c r="H1444" s="313"/>
      <c r="I1444" s="313"/>
      <c r="J1444" s="313"/>
      <c r="K1444" s="313"/>
      <c r="L1444" s="313">
        <v>38.2622</v>
      </c>
      <c r="M1444" s="313">
        <v>38.2622</v>
      </c>
      <c r="N1444" s="313"/>
      <c r="O1444" s="313"/>
      <c r="P1444" s="313"/>
      <c r="Q1444" s="313"/>
      <c r="R1444" s="313"/>
      <c r="S1444" s="313"/>
      <c r="T1444" s="313"/>
      <c r="U1444" s="313"/>
      <c r="V1444" s="313"/>
    </row>
    <row r="1445" s="304" customFormat="1" ht="22.8" customHeight="1" spans="1:22">
      <c r="A1445" s="314" t="s">
        <v>568</v>
      </c>
      <c r="B1445" s="314" t="s">
        <v>569</v>
      </c>
      <c r="C1445" s="314" t="s">
        <v>569</v>
      </c>
      <c r="D1445" s="315" t="s">
        <v>571</v>
      </c>
      <c r="E1445" s="325" t="s">
        <v>572</v>
      </c>
      <c r="F1445" s="317">
        <v>38.2622</v>
      </c>
      <c r="G1445" s="318"/>
      <c r="H1445" s="318"/>
      <c r="I1445" s="318"/>
      <c r="J1445" s="318"/>
      <c r="K1445" s="318"/>
      <c r="L1445" s="317">
        <v>38.2622</v>
      </c>
      <c r="M1445" s="318">
        <v>38.2622</v>
      </c>
      <c r="N1445" s="318"/>
      <c r="O1445" s="318"/>
      <c r="P1445" s="318"/>
      <c r="Q1445" s="318"/>
      <c r="R1445" s="318"/>
      <c r="S1445" s="317"/>
      <c r="T1445" s="318"/>
      <c r="U1445" s="318"/>
      <c r="V1445" s="318"/>
    </row>
    <row r="1446" s="304" customFormat="1" ht="22.8" customHeight="1" spans="1:22">
      <c r="A1446" s="321" t="s">
        <v>568</v>
      </c>
      <c r="B1446" s="321" t="s">
        <v>573</v>
      </c>
      <c r="C1446" s="321"/>
      <c r="D1446" s="311" t="s">
        <v>574</v>
      </c>
      <c r="E1446" s="311" t="s">
        <v>317</v>
      </c>
      <c r="F1446" s="313">
        <v>2.11058</v>
      </c>
      <c r="G1446" s="313"/>
      <c r="H1446" s="313"/>
      <c r="I1446" s="313"/>
      <c r="J1446" s="313"/>
      <c r="K1446" s="313"/>
      <c r="L1446" s="313">
        <v>2.11058</v>
      </c>
      <c r="M1446" s="313"/>
      <c r="N1446" s="313"/>
      <c r="O1446" s="313"/>
      <c r="P1446" s="313"/>
      <c r="Q1446" s="313">
        <v>2.11058</v>
      </c>
      <c r="R1446" s="313"/>
      <c r="S1446" s="313"/>
      <c r="T1446" s="313"/>
      <c r="U1446" s="313"/>
      <c r="V1446" s="313"/>
    </row>
    <row r="1447" s="304" customFormat="1" ht="22.8" customHeight="1" spans="1:22">
      <c r="A1447" s="314" t="s">
        <v>568</v>
      </c>
      <c r="B1447" s="314" t="s">
        <v>573</v>
      </c>
      <c r="C1447" s="314" t="s">
        <v>573</v>
      </c>
      <c r="D1447" s="315" t="s">
        <v>575</v>
      </c>
      <c r="E1447" s="325" t="s">
        <v>576</v>
      </c>
      <c r="F1447" s="317">
        <v>2.11058</v>
      </c>
      <c r="G1447" s="318"/>
      <c r="H1447" s="318"/>
      <c r="I1447" s="318"/>
      <c r="J1447" s="318"/>
      <c r="K1447" s="318"/>
      <c r="L1447" s="317">
        <v>2.11058</v>
      </c>
      <c r="M1447" s="318"/>
      <c r="N1447" s="318"/>
      <c r="O1447" s="318"/>
      <c r="P1447" s="318"/>
      <c r="Q1447" s="318">
        <v>2.11058</v>
      </c>
      <c r="R1447" s="318"/>
      <c r="S1447" s="317"/>
      <c r="T1447" s="318"/>
      <c r="U1447" s="318"/>
      <c r="V1447" s="318"/>
    </row>
    <row r="1448" s="304" customFormat="1" ht="22.8" customHeight="1" spans="1:22">
      <c r="A1448" s="321" t="s">
        <v>577</v>
      </c>
      <c r="B1448" s="321"/>
      <c r="C1448" s="321"/>
      <c r="D1448" s="311" t="s">
        <v>577</v>
      </c>
      <c r="E1448" s="311" t="s">
        <v>318</v>
      </c>
      <c r="F1448" s="313">
        <v>20.8051</v>
      </c>
      <c r="G1448" s="313"/>
      <c r="H1448" s="313"/>
      <c r="I1448" s="313"/>
      <c r="J1448" s="313"/>
      <c r="K1448" s="313"/>
      <c r="L1448" s="313">
        <v>20.8051</v>
      </c>
      <c r="M1448" s="313"/>
      <c r="N1448" s="313"/>
      <c r="O1448" s="313">
        <v>20.8051</v>
      </c>
      <c r="P1448" s="313"/>
      <c r="Q1448" s="313"/>
      <c r="R1448" s="313"/>
      <c r="S1448" s="313"/>
      <c r="T1448" s="313"/>
      <c r="U1448" s="313"/>
      <c r="V1448" s="313"/>
    </row>
    <row r="1449" s="304" customFormat="1" ht="22.8" customHeight="1" spans="1:22">
      <c r="A1449" s="321" t="s">
        <v>577</v>
      </c>
      <c r="B1449" s="321" t="s">
        <v>578</v>
      </c>
      <c r="C1449" s="321"/>
      <c r="D1449" s="311" t="s">
        <v>579</v>
      </c>
      <c r="E1449" s="311" t="s">
        <v>344</v>
      </c>
      <c r="F1449" s="313">
        <v>20.8051</v>
      </c>
      <c r="G1449" s="313"/>
      <c r="H1449" s="313"/>
      <c r="I1449" s="313"/>
      <c r="J1449" s="313"/>
      <c r="K1449" s="313"/>
      <c r="L1449" s="313">
        <v>20.8051</v>
      </c>
      <c r="M1449" s="313"/>
      <c r="N1449" s="313"/>
      <c r="O1449" s="313">
        <v>20.8051</v>
      </c>
      <c r="P1449" s="313"/>
      <c r="Q1449" s="313"/>
      <c r="R1449" s="313"/>
      <c r="S1449" s="313"/>
      <c r="T1449" s="313"/>
      <c r="U1449" s="313"/>
      <c r="V1449" s="313"/>
    </row>
    <row r="1450" s="304" customFormat="1" ht="22.8" customHeight="1" spans="1:22">
      <c r="A1450" s="314" t="s">
        <v>577</v>
      </c>
      <c r="B1450" s="314" t="s">
        <v>578</v>
      </c>
      <c r="C1450" s="314" t="s">
        <v>565</v>
      </c>
      <c r="D1450" s="315" t="s">
        <v>580</v>
      </c>
      <c r="E1450" s="325" t="s">
        <v>581</v>
      </c>
      <c r="F1450" s="317">
        <v>20.8051</v>
      </c>
      <c r="G1450" s="318"/>
      <c r="H1450" s="318"/>
      <c r="I1450" s="318"/>
      <c r="J1450" s="318"/>
      <c r="K1450" s="318"/>
      <c r="L1450" s="317">
        <v>20.8051</v>
      </c>
      <c r="M1450" s="318"/>
      <c r="N1450" s="318"/>
      <c r="O1450" s="318">
        <v>20.8051</v>
      </c>
      <c r="P1450" s="318"/>
      <c r="Q1450" s="318"/>
      <c r="R1450" s="318"/>
      <c r="S1450" s="317"/>
      <c r="T1450" s="318"/>
      <c r="U1450" s="318"/>
      <c r="V1450" s="318"/>
    </row>
    <row r="1451" s="304" customFormat="1" ht="22.8" customHeight="1" spans="1:22">
      <c r="A1451" s="321" t="s">
        <v>1109</v>
      </c>
      <c r="B1451" s="321"/>
      <c r="C1451" s="321"/>
      <c r="D1451" s="311" t="s">
        <v>1109</v>
      </c>
      <c r="E1451" s="311" t="s">
        <v>439</v>
      </c>
      <c r="F1451" s="313">
        <v>240.039</v>
      </c>
      <c r="G1451" s="313">
        <v>240.039</v>
      </c>
      <c r="H1451" s="313">
        <v>131.6868</v>
      </c>
      <c r="I1451" s="313">
        <v>34.8732</v>
      </c>
      <c r="J1451" s="313">
        <v>45.9078</v>
      </c>
      <c r="K1451" s="313">
        <v>27.5712</v>
      </c>
      <c r="L1451" s="313"/>
      <c r="M1451" s="313"/>
      <c r="N1451" s="313"/>
      <c r="O1451" s="313"/>
      <c r="P1451" s="313"/>
      <c r="Q1451" s="313"/>
      <c r="R1451" s="313"/>
      <c r="S1451" s="313"/>
      <c r="T1451" s="313"/>
      <c r="U1451" s="313"/>
      <c r="V1451" s="313"/>
    </row>
    <row r="1452" s="304" customFormat="1" ht="22.8" customHeight="1" spans="1:22">
      <c r="A1452" s="321" t="s">
        <v>1109</v>
      </c>
      <c r="B1452" s="321" t="s">
        <v>583</v>
      </c>
      <c r="C1452" s="321"/>
      <c r="D1452" s="311" t="s">
        <v>1110</v>
      </c>
      <c r="E1452" s="311" t="s">
        <v>440</v>
      </c>
      <c r="F1452" s="313">
        <v>240.039</v>
      </c>
      <c r="G1452" s="313">
        <v>240.039</v>
      </c>
      <c r="H1452" s="313">
        <v>131.6868</v>
      </c>
      <c r="I1452" s="313">
        <v>34.8732</v>
      </c>
      <c r="J1452" s="313">
        <v>45.9078</v>
      </c>
      <c r="K1452" s="313">
        <v>27.5712</v>
      </c>
      <c r="L1452" s="313"/>
      <c r="M1452" s="313"/>
      <c r="N1452" s="313"/>
      <c r="O1452" s="313"/>
      <c r="P1452" s="313"/>
      <c r="Q1452" s="313"/>
      <c r="R1452" s="313"/>
      <c r="S1452" s="313"/>
      <c r="T1452" s="313"/>
      <c r="U1452" s="313"/>
      <c r="V1452" s="313"/>
    </row>
    <row r="1453" s="304" customFormat="1" ht="22.8" customHeight="1" spans="1:22">
      <c r="A1453" s="314" t="s">
        <v>1109</v>
      </c>
      <c r="B1453" s="314" t="s">
        <v>583</v>
      </c>
      <c r="C1453" s="314" t="s">
        <v>565</v>
      </c>
      <c r="D1453" s="315" t="s">
        <v>1111</v>
      </c>
      <c r="E1453" s="325" t="s">
        <v>567</v>
      </c>
      <c r="F1453" s="317">
        <v>240.039</v>
      </c>
      <c r="G1453" s="318">
        <v>240.039</v>
      </c>
      <c r="H1453" s="318">
        <v>131.6868</v>
      </c>
      <c r="I1453" s="318">
        <v>34.8732</v>
      </c>
      <c r="J1453" s="318">
        <v>45.9078</v>
      </c>
      <c r="K1453" s="318">
        <v>27.5712</v>
      </c>
      <c r="L1453" s="317"/>
      <c r="M1453" s="318"/>
      <c r="N1453" s="318"/>
      <c r="O1453" s="318"/>
      <c r="P1453" s="318"/>
      <c r="Q1453" s="318"/>
      <c r="R1453" s="318"/>
      <c r="S1453" s="317"/>
      <c r="T1453" s="318"/>
      <c r="U1453" s="318"/>
      <c r="V1453" s="318"/>
    </row>
    <row r="1454" s="304" customFormat="1" ht="22.8" customHeight="1" spans="1:22">
      <c r="A1454" s="321" t="s">
        <v>582</v>
      </c>
      <c r="B1454" s="321"/>
      <c r="C1454" s="321"/>
      <c r="D1454" s="311" t="s">
        <v>582</v>
      </c>
      <c r="E1454" s="311" t="s">
        <v>454</v>
      </c>
      <c r="F1454" s="313">
        <v>28.8047</v>
      </c>
      <c r="G1454" s="313"/>
      <c r="H1454" s="313"/>
      <c r="I1454" s="313"/>
      <c r="J1454" s="313"/>
      <c r="K1454" s="313"/>
      <c r="L1454" s="313"/>
      <c r="M1454" s="313"/>
      <c r="N1454" s="313"/>
      <c r="O1454" s="313"/>
      <c r="P1454" s="313"/>
      <c r="Q1454" s="313"/>
      <c r="R1454" s="313">
        <v>28.8047</v>
      </c>
      <c r="S1454" s="313"/>
      <c r="T1454" s="313"/>
      <c r="U1454" s="313"/>
      <c r="V1454" s="313"/>
    </row>
    <row r="1455" s="304" customFormat="1" ht="22.8" customHeight="1" spans="1:22">
      <c r="A1455" s="321" t="s">
        <v>582</v>
      </c>
      <c r="B1455" s="321" t="s">
        <v>583</v>
      </c>
      <c r="C1455" s="321"/>
      <c r="D1455" s="311" t="s">
        <v>584</v>
      </c>
      <c r="E1455" s="311" t="s">
        <v>460</v>
      </c>
      <c r="F1455" s="313">
        <v>28.8047</v>
      </c>
      <c r="G1455" s="313"/>
      <c r="H1455" s="313"/>
      <c r="I1455" s="313"/>
      <c r="J1455" s="313"/>
      <c r="K1455" s="313"/>
      <c r="L1455" s="313"/>
      <c r="M1455" s="313"/>
      <c r="N1455" s="313"/>
      <c r="O1455" s="313"/>
      <c r="P1455" s="313"/>
      <c r="Q1455" s="313"/>
      <c r="R1455" s="313">
        <v>28.8047</v>
      </c>
      <c r="S1455" s="313"/>
      <c r="T1455" s="313"/>
      <c r="U1455" s="313"/>
      <c r="V1455" s="313"/>
    </row>
    <row r="1456" s="304" customFormat="1" ht="22.8" customHeight="1" spans="1:22">
      <c r="A1456" s="314" t="s">
        <v>582</v>
      </c>
      <c r="B1456" s="314" t="s">
        <v>583</v>
      </c>
      <c r="C1456" s="314" t="s">
        <v>565</v>
      </c>
      <c r="D1456" s="315" t="s">
        <v>585</v>
      </c>
      <c r="E1456" s="325" t="s">
        <v>586</v>
      </c>
      <c r="F1456" s="317">
        <v>28.8047</v>
      </c>
      <c r="G1456" s="318"/>
      <c r="H1456" s="318"/>
      <c r="I1456" s="318"/>
      <c r="J1456" s="318"/>
      <c r="K1456" s="318"/>
      <c r="L1456" s="317"/>
      <c r="M1456" s="318"/>
      <c r="N1456" s="318"/>
      <c r="O1456" s="318"/>
      <c r="P1456" s="318"/>
      <c r="Q1456" s="318"/>
      <c r="R1456" s="318">
        <v>28.8047</v>
      </c>
      <c r="S1456" s="317"/>
      <c r="T1456" s="318"/>
      <c r="U1456" s="318"/>
      <c r="V1456" s="318"/>
    </row>
    <row r="1457" s="304" customFormat="1" ht="22.8" customHeight="1" spans="1:22">
      <c r="A1457" s="309"/>
      <c r="B1457" s="309"/>
      <c r="C1457" s="309"/>
      <c r="D1457" s="311" t="s">
        <v>1112</v>
      </c>
      <c r="E1457" s="311" t="s">
        <v>1113</v>
      </c>
      <c r="F1457" s="310">
        <v>680.536814</v>
      </c>
      <c r="G1457" s="310">
        <v>494.5279</v>
      </c>
      <c r="H1457" s="310">
        <v>278.47728</v>
      </c>
      <c r="I1457" s="310">
        <v>33.6936</v>
      </c>
      <c r="J1457" s="310">
        <v>86.98606</v>
      </c>
      <c r="K1457" s="310">
        <v>95.37096</v>
      </c>
      <c r="L1457" s="310">
        <v>126.665614</v>
      </c>
      <c r="M1457" s="310">
        <v>78.5485</v>
      </c>
      <c r="N1457" s="310"/>
      <c r="O1457" s="310">
        <v>42.7107</v>
      </c>
      <c r="P1457" s="310"/>
      <c r="Q1457" s="310">
        <v>5.406414</v>
      </c>
      <c r="R1457" s="310">
        <v>59.3433</v>
      </c>
      <c r="S1457" s="310"/>
      <c r="T1457" s="310"/>
      <c r="U1457" s="310"/>
      <c r="V1457" s="310"/>
    </row>
    <row r="1458" s="304" customFormat="1" ht="22.8" customHeight="1" spans="1:22">
      <c r="A1458" s="309"/>
      <c r="B1458" s="309"/>
      <c r="C1458" s="309"/>
      <c r="D1458" s="312" t="s">
        <v>1114</v>
      </c>
      <c r="E1458" s="312" t="s">
        <v>1115</v>
      </c>
      <c r="F1458" s="310">
        <v>592.835699</v>
      </c>
      <c r="G1458" s="310">
        <v>430.9575</v>
      </c>
      <c r="H1458" s="310">
        <v>242.8284</v>
      </c>
      <c r="I1458" s="310">
        <v>33.6936</v>
      </c>
      <c r="J1458" s="310">
        <v>76.0879</v>
      </c>
      <c r="K1458" s="310">
        <v>78.3476</v>
      </c>
      <c r="L1458" s="310">
        <v>110.163299</v>
      </c>
      <c r="M1458" s="310">
        <v>68.3932</v>
      </c>
      <c r="N1458" s="310"/>
      <c r="O1458" s="310">
        <v>37.1888</v>
      </c>
      <c r="P1458" s="310"/>
      <c r="Q1458" s="310">
        <v>4.581299</v>
      </c>
      <c r="R1458" s="310">
        <v>51.7149</v>
      </c>
      <c r="S1458" s="310"/>
      <c r="T1458" s="310"/>
      <c r="U1458" s="310"/>
      <c r="V1458" s="310"/>
    </row>
    <row r="1459" s="304" customFormat="1" ht="22.8" customHeight="1" spans="1:22">
      <c r="A1459" s="321" t="s">
        <v>562</v>
      </c>
      <c r="B1459" s="321"/>
      <c r="C1459" s="321"/>
      <c r="D1459" s="311" t="s">
        <v>562</v>
      </c>
      <c r="E1459" s="311" t="s">
        <v>143</v>
      </c>
      <c r="F1459" s="313">
        <v>430.9575</v>
      </c>
      <c r="G1459" s="313">
        <v>430.9575</v>
      </c>
      <c r="H1459" s="313">
        <v>242.8284</v>
      </c>
      <c r="I1459" s="313">
        <v>33.6936</v>
      </c>
      <c r="J1459" s="313">
        <v>76.0879</v>
      </c>
      <c r="K1459" s="313">
        <v>78.3476</v>
      </c>
      <c r="L1459" s="313"/>
      <c r="M1459" s="313"/>
      <c r="N1459" s="313"/>
      <c r="O1459" s="313"/>
      <c r="P1459" s="313"/>
      <c r="Q1459" s="313"/>
      <c r="R1459" s="313"/>
      <c r="S1459" s="313"/>
      <c r="T1459" s="313"/>
      <c r="U1459" s="313"/>
      <c r="V1459" s="313"/>
    </row>
    <row r="1460" s="304" customFormat="1" ht="22.8" customHeight="1" spans="1:22">
      <c r="A1460" s="321" t="s">
        <v>562</v>
      </c>
      <c r="B1460" s="321" t="s">
        <v>1116</v>
      </c>
      <c r="C1460" s="321"/>
      <c r="D1460" s="311" t="s">
        <v>1117</v>
      </c>
      <c r="E1460" s="311" t="s">
        <v>171</v>
      </c>
      <c r="F1460" s="313">
        <v>430.9575</v>
      </c>
      <c r="G1460" s="313">
        <v>430.9575</v>
      </c>
      <c r="H1460" s="313">
        <v>242.8284</v>
      </c>
      <c r="I1460" s="313">
        <v>33.6936</v>
      </c>
      <c r="J1460" s="313">
        <v>76.0879</v>
      </c>
      <c r="K1460" s="313">
        <v>78.3476</v>
      </c>
      <c r="L1460" s="313"/>
      <c r="M1460" s="313"/>
      <c r="N1460" s="313"/>
      <c r="O1460" s="313"/>
      <c r="P1460" s="313"/>
      <c r="Q1460" s="313"/>
      <c r="R1460" s="313"/>
      <c r="S1460" s="313"/>
      <c r="T1460" s="313"/>
      <c r="U1460" s="313"/>
      <c r="V1460" s="313"/>
    </row>
    <row r="1461" s="304" customFormat="1" ht="22.8" customHeight="1" spans="1:22">
      <c r="A1461" s="314" t="s">
        <v>562</v>
      </c>
      <c r="B1461" s="314" t="s">
        <v>1116</v>
      </c>
      <c r="C1461" s="314" t="s">
        <v>565</v>
      </c>
      <c r="D1461" s="315" t="s">
        <v>1118</v>
      </c>
      <c r="E1461" s="325" t="s">
        <v>567</v>
      </c>
      <c r="F1461" s="317">
        <v>430.9575</v>
      </c>
      <c r="G1461" s="318">
        <v>430.9575</v>
      </c>
      <c r="H1461" s="318">
        <v>242.8284</v>
      </c>
      <c r="I1461" s="318">
        <v>33.6936</v>
      </c>
      <c r="J1461" s="318">
        <v>76.0879</v>
      </c>
      <c r="K1461" s="318">
        <v>78.3476</v>
      </c>
      <c r="L1461" s="317"/>
      <c r="M1461" s="318"/>
      <c r="N1461" s="318"/>
      <c r="O1461" s="318"/>
      <c r="P1461" s="318"/>
      <c r="Q1461" s="318"/>
      <c r="R1461" s="318"/>
      <c r="S1461" s="317"/>
      <c r="T1461" s="318"/>
      <c r="U1461" s="318"/>
      <c r="V1461" s="318"/>
    </row>
    <row r="1462" s="304" customFormat="1" ht="22.8" customHeight="1" spans="1:22">
      <c r="A1462" s="321" t="s">
        <v>568</v>
      </c>
      <c r="B1462" s="321"/>
      <c r="C1462" s="321"/>
      <c r="D1462" s="311" t="s">
        <v>568</v>
      </c>
      <c r="E1462" s="311" t="s">
        <v>264</v>
      </c>
      <c r="F1462" s="313">
        <v>72.974499</v>
      </c>
      <c r="G1462" s="313"/>
      <c r="H1462" s="313"/>
      <c r="I1462" s="313"/>
      <c r="J1462" s="313"/>
      <c r="K1462" s="313"/>
      <c r="L1462" s="313">
        <v>72.974499</v>
      </c>
      <c r="M1462" s="313">
        <v>68.3932</v>
      </c>
      <c r="N1462" s="313"/>
      <c r="O1462" s="313"/>
      <c r="P1462" s="313"/>
      <c r="Q1462" s="313">
        <v>4.581299</v>
      </c>
      <c r="R1462" s="313"/>
      <c r="S1462" s="313"/>
      <c r="T1462" s="313"/>
      <c r="U1462" s="313"/>
      <c r="V1462" s="313"/>
    </row>
    <row r="1463" s="304" customFormat="1" ht="22.8" customHeight="1" spans="1:22">
      <c r="A1463" s="321" t="s">
        <v>568</v>
      </c>
      <c r="B1463" s="321" t="s">
        <v>569</v>
      </c>
      <c r="C1463" s="321"/>
      <c r="D1463" s="311" t="s">
        <v>570</v>
      </c>
      <c r="E1463" s="311" t="s">
        <v>277</v>
      </c>
      <c r="F1463" s="313">
        <v>68.3932</v>
      </c>
      <c r="G1463" s="313"/>
      <c r="H1463" s="313"/>
      <c r="I1463" s="313"/>
      <c r="J1463" s="313"/>
      <c r="K1463" s="313"/>
      <c r="L1463" s="313">
        <v>68.3932</v>
      </c>
      <c r="M1463" s="313">
        <v>68.3932</v>
      </c>
      <c r="N1463" s="313"/>
      <c r="O1463" s="313"/>
      <c r="P1463" s="313"/>
      <c r="Q1463" s="313"/>
      <c r="R1463" s="313"/>
      <c r="S1463" s="313"/>
      <c r="T1463" s="313"/>
      <c r="U1463" s="313"/>
      <c r="V1463" s="313"/>
    </row>
    <row r="1464" s="304" customFormat="1" ht="22.8" customHeight="1" spans="1:22">
      <c r="A1464" s="314" t="s">
        <v>568</v>
      </c>
      <c r="B1464" s="314" t="s">
        <v>569</v>
      </c>
      <c r="C1464" s="314" t="s">
        <v>569</v>
      </c>
      <c r="D1464" s="315" t="s">
        <v>571</v>
      </c>
      <c r="E1464" s="325" t="s">
        <v>572</v>
      </c>
      <c r="F1464" s="317">
        <v>68.3932</v>
      </c>
      <c r="G1464" s="318"/>
      <c r="H1464" s="318"/>
      <c r="I1464" s="318"/>
      <c r="J1464" s="318"/>
      <c r="K1464" s="318"/>
      <c r="L1464" s="317">
        <v>68.3932</v>
      </c>
      <c r="M1464" s="318">
        <v>68.3932</v>
      </c>
      <c r="N1464" s="318"/>
      <c r="O1464" s="318"/>
      <c r="P1464" s="318"/>
      <c r="Q1464" s="318"/>
      <c r="R1464" s="318"/>
      <c r="S1464" s="317"/>
      <c r="T1464" s="318"/>
      <c r="U1464" s="318"/>
      <c r="V1464" s="318"/>
    </row>
    <row r="1465" s="304" customFormat="1" ht="22.8" customHeight="1" spans="1:22">
      <c r="A1465" s="321" t="s">
        <v>568</v>
      </c>
      <c r="B1465" s="321" t="s">
        <v>573</v>
      </c>
      <c r="C1465" s="321"/>
      <c r="D1465" s="311" t="s">
        <v>574</v>
      </c>
      <c r="E1465" s="311" t="s">
        <v>317</v>
      </c>
      <c r="F1465" s="313">
        <v>4.581299</v>
      </c>
      <c r="G1465" s="313"/>
      <c r="H1465" s="313"/>
      <c r="I1465" s="313"/>
      <c r="J1465" s="313"/>
      <c r="K1465" s="313"/>
      <c r="L1465" s="313">
        <v>4.581299</v>
      </c>
      <c r="M1465" s="313"/>
      <c r="N1465" s="313"/>
      <c r="O1465" s="313"/>
      <c r="P1465" s="313"/>
      <c r="Q1465" s="313">
        <v>4.581299</v>
      </c>
      <c r="R1465" s="313"/>
      <c r="S1465" s="313"/>
      <c r="T1465" s="313"/>
      <c r="U1465" s="313"/>
      <c r="V1465" s="313"/>
    </row>
    <row r="1466" s="304" customFormat="1" ht="22.8" customHeight="1" spans="1:22">
      <c r="A1466" s="314" t="s">
        <v>568</v>
      </c>
      <c r="B1466" s="314" t="s">
        <v>573</v>
      </c>
      <c r="C1466" s="314" t="s">
        <v>573</v>
      </c>
      <c r="D1466" s="315" t="s">
        <v>575</v>
      </c>
      <c r="E1466" s="325" t="s">
        <v>576</v>
      </c>
      <c r="F1466" s="317">
        <v>4.581299</v>
      </c>
      <c r="G1466" s="318"/>
      <c r="H1466" s="318"/>
      <c r="I1466" s="318"/>
      <c r="J1466" s="318"/>
      <c r="K1466" s="318"/>
      <c r="L1466" s="317">
        <v>4.581299</v>
      </c>
      <c r="M1466" s="318"/>
      <c r="N1466" s="318"/>
      <c r="O1466" s="318"/>
      <c r="P1466" s="318"/>
      <c r="Q1466" s="318">
        <v>4.581299</v>
      </c>
      <c r="R1466" s="318"/>
      <c r="S1466" s="317"/>
      <c r="T1466" s="318"/>
      <c r="U1466" s="318"/>
      <c r="V1466" s="318"/>
    </row>
    <row r="1467" s="304" customFormat="1" ht="22.8" customHeight="1" spans="1:22">
      <c r="A1467" s="321" t="s">
        <v>577</v>
      </c>
      <c r="B1467" s="321"/>
      <c r="C1467" s="321"/>
      <c r="D1467" s="311" t="s">
        <v>577</v>
      </c>
      <c r="E1467" s="311" t="s">
        <v>318</v>
      </c>
      <c r="F1467" s="313">
        <v>37.1888</v>
      </c>
      <c r="G1467" s="313"/>
      <c r="H1467" s="313"/>
      <c r="I1467" s="313"/>
      <c r="J1467" s="313"/>
      <c r="K1467" s="313"/>
      <c r="L1467" s="313">
        <v>37.1888</v>
      </c>
      <c r="M1467" s="313"/>
      <c r="N1467" s="313"/>
      <c r="O1467" s="313">
        <v>37.1888</v>
      </c>
      <c r="P1467" s="313"/>
      <c r="Q1467" s="313"/>
      <c r="R1467" s="313"/>
      <c r="S1467" s="313"/>
      <c r="T1467" s="313"/>
      <c r="U1467" s="313"/>
      <c r="V1467" s="313"/>
    </row>
    <row r="1468" s="304" customFormat="1" ht="22.8" customHeight="1" spans="1:22">
      <c r="A1468" s="321" t="s">
        <v>577</v>
      </c>
      <c r="B1468" s="321" t="s">
        <v>578</v>
      </c>
      <c r="C1468" s="321"/>
      <c r="D1468" s="311" t="s">
        <v>579</v>
      </c>
      <c r="E1468" s="311" t="s">
        <v>344</v>
      </c>
      <c r="F1468" s="313">
        <v>37.1888</v>
      </c>
      <c r="G1468" s="313"/>
      <c r="H1468" s="313"/>
      <c r="I1468" s="313"/>
      <c r="J1468" s="313"/>
      <c r="K1468" s="313"/>
      <c r="L1468" s="313">
        <v>37.1888</v>
      </c>
      <c r="M1468" s="313"/>
      <c r="N1468" s="313"/>
      <c r="O1468" s="313">
        <v>37.1888</v>
      </c>
      <c r="P1468" s="313"/>
      <c r="Q1468" s="313"/>
      <c r="R1468" s="313"/>
      <c r="S1468" s="313"/>
      <c r="T1468" s="313"/>
      <c r="U1468" s="313"/>
      <c r="V1468" s="313"/>
    </row>
    <row r="1469" s="304" customFormat="1" ht="22.8" customHeight="1" spans="1:22">
      <c r="A1469" s="314" t="s">
        <v>577</v>
      </c>
      <c r="B1469" s="314" t="s">
        <v>578</v>
      </c>
      <c r="C1469" s="314" t="s">
        <v>565</v>
      </c>
      <c r="D1469" s="315" t="s">
        <v>580</v>
      </c>
      <c r="E1469" s="325" t="s">
        <v>581</v>
      </c>
      <c r="F1469" s="317">
        <v>37.1888</v>
      </c>
      <c r="G1469" s="318"/>
      <c r="H1469" s="318"/>
      <c r="I1469" s="318"/>
      <c r="J1469" s="318"/>
      <c r="K1469" s="318"/>
      <c r="L1469" s="317">
        <v>37.1888</v>
      </c>
      <c r="M1469" s="318"/>
      <c r="N1469" s="318"/>
      <c r="O1469" s="318">
        <v>37.1888</v>
      </c>
      <c r="P1469" s="318"/>
      <c r="Q1469" s="318"/>
      <c r="R1469" s="318"/>
      <c r="S1469" s="317"/>
      <c r="T1469" s="318"/>
      <c r="U1469" s="318"/>
      <c r="V1469" s="318"/>
    </row>
    <row r="1470" s="304" customFormat="1" ht="22.8" customHeight="1" spans="1:22">
      <c r="A1470" s="321" t="s">
        <v>582</v>
      </c>
      <c r="B1470" s="321"/>
      <c r="C1470" s="321"/>
      <c r="D1470" s="311" t="s">
        <v>582</v>
      </c>
      <c r="E1470" s="311" t="s">
        <v>454</v>
      </c>
      <c r="F1470" s="313">
        <v>51.7149</v>
      </c>
      <c r="G1470" s="313"/>
      <c r="H1470" s="313"/>
      <c r="I1470" s="313"/>
      <c r="J1470" s="313"/>
      <c r="K1470" s="313"/>
      <c r="L1470" s="313"/>
      <c r="M1470" s="313"/>
      <c r="N1470" s="313"/>
      <c r="O1470" s="313"/>
      <c r="P1470" s="313"/>
      <c r="Q1470" s="313"/>
      <c r="R1470" s="313">
        <v>51.7149</v>
      </c>
      <c r="S1470" s="313"/>
      <c r="T1470" s="313"/>
      <c r="U1470" s="313"/>
      <c r="V1470" s="313"/>
    </row>
    <row r="1471" s="304" customFormat="1" ht="22.8" customHeight="1" spans="1:22">
      <c r="A1471" s="321" t="s">
        <v>582</v>
      </c>
      <c r="B1471" s="321" t="s">
        <v>583</v>
      </c>
      <c r="C1471" s="321"/>
      <c r="D1471" s="311" t="s">
        <v>584</v>
      </c>
      <c r="E1471" s="311" t="s">
        <v>460</v>
      </c>
      <c r="F1471" s="313">
        <v>51.7149</v>
      </c>
      <c r="G1471" s="313"/>
      <c r="H1471" s="313"/>
      <c r="I1471" s="313"/>
      <c r="J1471" s="313"/>
      <c r="K1471" s="313"/>
      <c r="L1471" s="313"/>
      <c r="M1471" s="313"/>
      <c r="N1471" s="313"/>
      <c r="O1471" s="313"/>
      <c r="P1471" s="313"/>
      <c r="Q1471" s="313"/>
      <c r="R1471" s="313">
        <v>51.7149</v>
      </c>
      <c r="S1471" s="313"/>
      <c r="T1471" s="313"/>
      <c r="U1471" s="313"/>
      <c r="V1471" s="313"/>
    </row>
    <row r="1472" s="304" customFormat="1" ht="22.8" customHeight="1" spans="1:22">
      <c r="A1472" s="314" t="s">
        <v>582</v>
      </c>
      <c r="B1472" s="314" t="s">
        <v>583</v>
      </c>
      <c r="C1472" s="314" t="s">
        <v>565</v>
      </c>
      <c r="D1472" s="315" t="s">
        <v>585</v>
      </c>
      <c r="E1472" s="325" t="s">
        <v>586</v>
      </c>
      <c r="F1472" s="317">
        <v>51.7149</v>
      </c>
      <c r="G1472" s="318"/>
      <c r="H1472" s="318"/>
      <c r="I1472" s="318"/>
      <c r="J1472" s="318"/>
      <c r="K1472" s="318"/>
      <c r="L1472" s="317"/>
      <c r="M1472" s="318"/>
      <c r="N1472" s="318"/>
      <c r="O1472" s="318"/>
      <c r="P1472" s="318"/>
      <c r="Q1472" s="318"/>
      <c r="R1472" s="318">
        <v>51.7149</v>
      </c>
      <c r="S1472" s="317"/>
      <c r="T1472" s="318"/>
      <c r="U1472" s="318"/>
      <c r="V1472" s="318"/>
    </row>
    <row r="1473" s="304" customFormat="1" ht="22.8" customHeight="1" spans="1:22">
      <c r="A1473" s="309"/>
      <c r="B1473" s="309"/>
      <c r="C1473" s="309"/>
      <c r="D1473" s="312" t="s">
        <v>1119</v>
      </c>
      <c r="E1473" s="312" t="s">
        <v>1120</v>
      </c>
      <c r="F1473" s="310">
        <v>87.701115</v>
      </c>
      <c r="G1473" s="310">
        <v>63.5704</v>
      </c>
      <c r="H1473" s="310">
        <v>35.64888</v>
      </c>
      <c r="I1473" s="310"/>
      <c r="J1473" s="310">
        <v>10.89816</v>
      </c>
      <c r="K1473" s="310">
        <v>17.02336</v>
      </c>
      <c r="L1473" s="310">
        <v>16.502315</v>
      </c>
      <c r="M1473" s="310">
        <v>10.1553</v>
      </c>
      <c r="N1473" s="310"/>
      <c r="O1473" s="310">
        <v>5.5219</v>
      </c>
      <c r="P1473" s="310"/>
      <c r="Q1473" s="310">
        <v>0.825115</v>
      </c>
      <c r="R1473" s="310">
        <v>7.6284</v>
      </c>
      <c r="S1473" s="310"/>
      <c r="T1473" s="310"/>
      <c r="U1473" s="310"/>
      <c r="V1473" s="310"/>
    </row>
    <row r="1474" s="304" customFormat="1" ht="22.8" customHeight="1" spans="1:22">
      <c r="A1474" s="321" t="s">
        <v>568</v>
      </c>
      <c r="B1474" s="321"/>
      <c r="C1474" s="321"/>
      <c r="D1474" s="311" t="s">
        <v>568</v>
      </c>
      <c r="E1474" s="311" t="s">
        <v>264</v>
      </c>
      <c r="F1474" s="313">
        <v>10.980415</v>
      </c>
      <c r="G1474" s="313"/>
      <c r="H1474" s="313"/>
      <c r="I1474" s="313"/>
      <c r="J1474" s="313"/>
      <c r="K1474" s="313"/>
      <c r="L1474" s="313">
        <v>10.980415</v>
      </c>
      <c r="M1474" s="313">
        <v>10.1553</v>
      </c>
      <c r="N1474" s="313"/>
      <c r="O1474" s="313"/>
      <c r="P1474" s="313"/>
      <c r="Q1474" s="313">
        <v>0.825115</v>
      </c>
      <c r="R1474" s="313"/>
      <c r="S1474" s="313"/>
      <c r="T1474" s="313"/>
      <c r="U1474" s="313"/>
      <c r="V1474" s="313"/>
    </row>
    <row r="1475" s="304" customFormat="1" ht="22.8" customHeight="1" spans="1:22">
      <c r="A1475" s="321" t="s">
        <v>568</v>
      </c>
      <c r="B1475" s="321" t="s">
        <v>569</v>
      </c>
      <c r="C1475" s="321"/>
      <c r="D1475" s="311" t="s">
        <v>570</v>
      </c>
      <c r="E1475" s="311" t="s">
        <v>277</v>
      </c>
      <c r="F1475" s="313">
        <v>10.1553</v>
      </c>
      <c r="G1475" s="313"/>
      <c r="H1475" s="313"/>
      <c r="I1475" s="313"/>
      <c r="J1475" s="313"/>
      <c r="K1475" s="313"/>
      <c r="L1475" s="313">
        <v>10.1553</v>
      </c>
      <c r="M1475" s="313">
        <v>10.1553</v>
      </c>
      <c r="N1475" s="313"/>
      <c r="O1475" s="313"/>
      <c r="P1475" s="313"/>
      <c r="Q1475" s="313"/>
      <c r="R1475" s="313"/>
      <c r="S1475" s="313"/>
      <c r="T1475" s="313"/>
      <c r="U1475" s="313"/>
      <c r="V1475" s="313"/>
    </row>
    <row r="1476" s="304" customFormat="1" ht="22.8" customHeight="1" spans="1:22">
      <c r="A1476" s="314" t="s">
        <v>568</v>
      </c>
      <c r="B1476" s="314" t="s">
        <v>569</v>
      </c>
      <c r="C1476" s="314" t="s">
        <v>569</v>
      </c>
      <c r="D1476" s="315" t="s">
        <v>571</v>
      </c>
      <c r="E1476" s="325" t="s">
        <v>572</v>
      </c>
      <c r="F1476" s="317">
        <v>10.1553</v>
      </c>
      <c r="G1476" s="318"/>
      <c r="H1476" s="318"/>
      <c r="I1476" s="318"/>
      <c r="J1476" s="318"/>
      <c r="K1476" s="318"/>
      <c r="L1476" s="317">
        <v>10.1553</v>
      </c>
      <c r="M1476" s="318">
        <v>10.1553</v>
      </c>
      <c r="N1476" s="318"/>
      <c r="O1476" s="318"/>
      <c r="P1476" s="318"/>
      <c r="Q1476" s="318"/>
      <c r="R1476" s="318"/>
      <c r="S1476" s="317"/>
      <c r="T1476" s="318"/>
      <c r="U1476" s="318"/>
      <c r="V1476" s="318"/>
    </row>
    <row r="1477" s="304" customFormat="1" ht="22.8" customHeight="1" spans="1:22">
      <c r="A1477" s="321" t="s">
        <v>568</v>
      </c>
      <c r="B1477" s="321" t="s">
        <v>573</v>
      </c>
      <c r="C1477" s="321"/>
      <c r="D1477" s="311" t="s">
        <v>574</v>
      </c>
      <c r="E1477" s="311" t="s">
        <v>317</v>
      </c>
      <c r="F1477" s="313">
        <v>0.825115</v>
      </c>
      <c r="G1477" s="313"/>
      <c r="H1477" s="313"/>
      <c r="I1477" s="313"/>
      <c r="J1477" s="313"/>
      <c r="K1477" s="313"/>
      <c r="L1477" s="313">
        <v>0.825115</v>
      </c>
      <c r="M1477" s="313"/>
      <c r="N1477" s="313"/>
      <c r="O1477" s="313"/>
      <c r="P1477" s="313"/>
      <c r="Q1477" s="313">
        <v>0.825115</v>
      </c>
      <c r="R1477" s="313"/>
      <c r="S1477" s="313"/>
      <c r="T1477" s="313"/>
      <c r="U1477" s="313"/>
      <c r="V1477" s="313"/>
    </row>
    <row r="1478" s="304" customFormat="1" ht="22.8" customHeight="1" spans="1:22">
      <c r="A1478" s="314" t="s">
        <v>568</v>
      </c>
      <c r="B1478" s="314" t="s">
        <v>573</v>
      </c>
      <c r="C1478" s="314" t="s">
        <v>573</v>
      </c>
      <c r="D1478" s="315" t="s">
        <v>575</v>
      </c>
      <c r="E1478" s="325" t="s">
        <v>576</v>
      </c>
      <c r="F1478" s="317">
        <v>0.825115</v>
      </c>
      <c r="G1478" s="318"/>
      <c r="H1478" s="318"/>
      <c r="I1478" s="318"/>
      <c r="J1478" s="318"/>
      <c r="K1478" s="318"/>
      <c r="L1478" s="317">
        <v>0.825115</v>
      </c>
      <c r="M1478" s="318"/>
      <c r="N1478" s="318"/>
      <c r="O1478" s="318"/>
      <c r="P1478" s="318"/>
      <c r="Q1478" s="318">
        <v>0.825115</v>
      </c>
      <c r="R1478" s="318"/>
      <c r="S1478" s="317"/>
      <c r="T1478" s="318"/>
      <c r="U1478" s="318"/>
      <c r="V1478" s="318"/>
    </row>
    <row r="1479" s="304" customFormat="1" ht="22.8" customHeight="1" spans="1:22">
      <c r="A1479" s="321" t="s">
        <v>577</v>
      </c>
      <c r="B1479" s="321"/>
      <c r="C1479" s="321"/>
      <c r="D1479" s="311" t="s">
        <v>577</v>
      </c>
      <c r="E1479" s="311" t="s">
        <v>318</v>
      </c>
      <c r="F1479" s="313">
        <v>5.5219</v>
      </c>
      <c r="G1479" s="313"/>
      <c r="H1479" s="313"/>
      <c r="I1479" s="313"/>
      <c r="J1479" s="313"/>
      <c r="K1479" s="313"/>
      <c r="L1479" s="313">
        <v>5.5219</v>
      </c>
      <c r="M1479" s="313"/>
      <c r="N1479" s="313"/>
      <c r="O1479" s="313">
        <v>5.5219</v>
      </c>
      <c r="P1479" s="313"/>
      <c r="Q1479" s="313"/>
      <c r="R1479" s="313"/>
      <c r="S1479" s="313"/>
      <c r="T1479" s="313"/>
      <c r="U1479" s="313"/>
      <c r="V1479" s="313"/>
    </row>
    <row r="1480" s="304" customFormat="1" ht="22.8" customHeight="1" spans="1:22">
      <c r="A1480" s="321" t="s">
        <v>577</v>
      </c>
      <c r="B1480" s="321" t="s">
        <v>578</v>
      </c>
      <c r="C1480" s="321"/>
      <c r="D1480" s="311" t="s">
        <v>579</v>
      </c>
      <c r="E1480" s="311" t="s">
        <v>344</v>
      </c>
      <c r="F1480" s="313">
        <v>5.5219</v>
      </c>
      <c r="G1480" s="313"/>
      <c r="H1480" s="313"/>
      <c r="I1480" s="313"/>
      <c r="J1480" s="313"/>
      <c r="K1480" s="313"/>
      <c r="L1480" s="313">
        <v>5.5219</v>
      </c>
      <c r="M1480" s="313"/>
      <c r="N1480" s="313"/>
      <c r="O1480" s="313">
        <v>5.5219</v>
      </c>
      <c r="P1480" s="313"/>
      <c r="Q1480" s="313"/>
      <c r="R1480" s="313"/>
      <c r="S1480" s="313"/>
      <c r="T1480" s="313"/>
      <c r="U1480" s="313"/>
      <c r="V1480" s="313"/>
    </row>
    <row r="1481" s="304" customFormat="1" ht="22.8" customHeight="1" spans="1:22">
      <c r="A1481" s="314" t="s">
        <v>577</v>
      </c>
      <c r="B1481" s="314" t="s">
        <v>578</v>
      </c>
      <c r="C1481" s="314" t="s">
        <v>583</v>
      </c>
      <c r="D1481" s="315" t="s">
        <v>677</v>
      </c>
      <c r="E1481" s="325" t="s">
        <v>678</v>
      </c>
      <c r="F1481" s="317">
        <v>5.5219</v>
      </c>
      <c r="G1481" s="318"/>
      <c r="H1481" s="318"/>
      <c r="I1481" s="318"/>
      <c r="J1481" s="318"/>
      <c r="K1481" s="318"/>
      <c r="L1481" s="317">
        <v>5.5219</v>
      </c>
      <c r="M1481" s="318"/>
      <c r="N1481" s="318"/>
      <c r="O1481" s="318">
        <v>5.5219</v>
      </c>
      <c r="P1481" s="318"/>
      <c r="Q1481" s="318"/>
      <c r="R1481" s="318"/>
      <c r="S1481" s="317"/>
      <c r="T1481" s="318"/>
      <c r="U1481" s="318"/>
      <c r="V1481" s="318"/>
    </row>
    <row r="1482" s="304" customFormat="1" ht="22.8" customHeight="1" spans="1:22">
      <c r="A1482" s="321" t="s">
        <v>1109</v>
      </c>
      <c r="B1482" s="321"/>
      <c r="C1482" s="321"/>
      <c r="D1482" s="311" t="s">
        <v>1109</v>
      </c>
      <c r="E1482" s="311" t="s">
        <v>439</v>
      </c>
      <c r="F1482" s="313">
        <v>63.5704</v>
      </c>
      <c r="G1482" s="313">
        <v>63.5704</v>
      </c>
      <c r="H1482" s="313">
        <v>35.64888</v>
      </c>
      <c r="I1482" s="313"/>
      <c r="J1482" s="313">
        <v>10.89816</v>
      </c>
      <c r="K1482" s="313">
        <v>17.02336</v>
      </c>
      <c r="L1482" s="313"/>
      <c r="M1482" s="313"/>
      <c r="N1482" s="313"/>
      <c r="O1482" s="313"/>
      <c r="P1482" s="313"/>
      <c r="Q1482" s="313"/>
      <c r="R1482" s="313"/>
      <c r="S1482" s="313"/>
      <c r="T1482" s="313"/>
      <c r="U1482" s="313"/>
      <c r="V1482" s="313"/>
    </row>
    <row r="1483" s="304" customFormat="1" ht="22.8" customHeight="1" spans="1:22">
      <c r="A1483" s="321" t="s">
        <v>1109</v>
      </c>
      <c r="B1483" s="321" t="s">
        <v>583</v>
      </c>
      <c r="C1483" s="321"/>
      <c r="D1483" s="311" t="s">
        <v>1110</v>
      </c>
      <c r="E1483" s="311" t="s">
        <v>440</v>
      </c>
      <c r="F1483" s="313">
        <v>63.5704</v>
      </c>
      <c r="G1483" s="313">
        <v>63.5704</v>
      </c>
      <c r="H1483" s="313">
        <v>35.64888</v>
      </c>
      <c r="I1483" s="313"/>
      <c r="J1483" s="313">
        <v>10.89816</v>
      </c>
      <c r="K1483" s="313">
        <v>17.02336</v>
      </c>
      <c r="L1483" s="313"/>
      <c r="M1483" s="313"/>
      <c r="N1483" s="313"/>
      <c r="O1483" s="313"/>
      <c r="P1483" s="313"/>
      <c r="Q1483" s="313"/>
      <c r="R1483" s="313"/>
      <c r="S1483" s="313"/>
      <c r="T1483" s="313"/>
      <c r="U1483" s="313"/>
      <c r="V1483" s="313"/>
    </row>
    <row r="1484" s="304" customFormat="1" ht="22.8" customHeight="1" spans="1:22">
      <c r="A1484" s="314" t="s">
        <v>1109</v>
      </c>
      <c r="B1484" s="314" t="s">
        <v>583</v>
      </c>
      <c r="C1484" s="314" t="s">
        <v>1049</v>
      </c>
      <c r="D1484" s="315" t="s">
        <v>1121</v>
      </c>
      <c r="E1484" s="325" t="s">
        <v>1051</v>
      </c>
      <c r="F1484" s="317">
        <v>63.5704</v>
      </c>
      <c r="G1484" s="318">
        <v>63.5704</v>
      </c>
      <c r="H1484" s="318">
        <v>35.64888</v>
      </c>
      <c r="I1484" s="318"/>
      <c r="J1484" s="318">
        <v>10.89816</v>
      </c>
      <c r="K1484" s="318">
        <v>17.02336</v>
      </c>
      <c r="L1484" s="317"/>
      <c r="M1484" s="318"/>
      <c r="N1484" s="318"/>
      <c r="O1484" s="318"/>
      <c r="P1484" s="318"/>
      <c r="Q1484" s="318"/>
      <c r="R1484" s="318"/>
      <c r="S1484" s="317"/>
      <c r="T1484" s="318"/>
      <c r="U1484" s="318"/>
      <c r="V1484" s="318"/>
    </row>
    <row r="1485" s="304" customFormat="1" ht="22.8" customHeight="1" spans="1:22">
      <c r="A1485" s="321" t="s">
        <v>582</v>
      </c>
      <c r="B1485" s="321"/>
      <c r="C1485" s="321"/>
      <c r="D1485" s="311" t="s">
        <v>582</v>
      </c>
      <c r="E1485" s="311" t="s">
        <v>454</v>
      </c>
      <c r="F1485" s="313">
        <v>7.6284</v>
      </c>
      <c r="G1485" s="313"/>
      <c r="H1485" s="313"/>
      <c r="I1485" s="313"/>
      <c r="J1485" s="313"/>
      <c r="K1485" s="313"/>
      <c r="L1485" s="313"/>
      <c r="M1485" s="313"/>
      <c r="N1485" s="313"/>
      <c r="O1485" s="313"/>
      <c r="P1485" s="313"/>
      <c r="Q1485" s="313"/>
      <c r="R1485" s="313">
        <v>7.6284</v>
      </c>
      <c r="S1485" s="313"/>
      <c r="T1485" s="313"/>
      <c r="U1485" s="313"/>
      <c r="V1485" s="313"/>
    </row>
    <row r="1486" s="304" customFormat="1" ht="22.8" customHeight="1" spans="1:22">
      <c r="A1486" s="321" t="s">
        <v>582</v>
      </c>
      <c r="B1486" s="321" t="s">
        <v>583</v>
      </c>
      <c r="C1486" s="321"/>
      <c r="D1486" s="311" t="s">
        <v>584</v>
      </c>
      <c r="E1486" s="311" t="s">
        <v>460</v>
      </c>
      <c r="F1486" s="313">
        <v>7.6284</v>
      </c>
      <c r="G1486" s="313"/>
      <c r="H1486" s="313"/>
      <c r="I1486" s="313"/>
      <c r="J1486" s="313"/>
      <c r="K1486" s="313"/>
      <c r="L1486" s="313"/>
      <c r="M1486" s="313"/>
      <c r="N1486" s="313"/>
      <c r="O1486" s="313"/>
      <c r="P1486" s="313"/>
      <c r="Q1486" s="313"/>
      <c r="R1486" s="313">
        <v>7.6284</v>
      </c>
      <c r="S1486" s="313"/>
      <c r="T1486" s="313"/>
      <c r="U1486" s="313"/>
      <c r="V1486" s="313"/>
    </row>
    <row r="1487" s="304" customFormat="1" ht="22.8" customHeight="1" spans="1:22">
      <c r="A1487" s="314" t="s">
        <v>582</v>
      </c>
      <c r="B1487" s="314" t="s">
        <v>583</v>
      </c>
      <c r="C1487" s="314" t="s">
        <v>565</v>
      </c>
      <c r="D1487" s="315" t="s">
        <v>585</v>
      </c>
      <c r="E1487" s="325" t="s">
        <v>586</v>
      </c>
      <c r="F1487" s="317">
        <v>7.6284</v>
      </c>
      <c r="G1487" s="318"/>
      <c r="H1487" s="318"/>
      <c r="I1487" s="318"/>
      <c r="J1487" s="318"/>
      <c r="K1487" s="318"/>
      <c r="L1487" s="317"/>
      <c r="M1487" s="318"/>
      <c r="N1487" s="318"/>
      <c r="O1487" s="318"/>
      <c r="P1487" s="318"/>
      <c r="Q1487" s="318"/>
      <c r="R1487" s="318">
        <v>7.6284</v>
      </c>
      <c r="S1487" s="317"/>
      <c r="T1487" s="318"/>
      <c r="U1487" s="318"/>
      <c r="V1487" s="318"/>
    </row>
    <row r="1488" s="304" customFormat="1" ht="22.8" customHeight="1" spans="1:22">
      <c r="A1488" s="309"/>
      <c r="B1488" s="309"/>
      <c r="C1488" s="309"/>
      <c r="D1488" s="311" t="s">
        <v>1122</v>
      </c>
      <c r="E1488" s="311" t="s">
        <v>1123</v>
      </c>
      <c r="F1488" s="310">
        <v>716.948151</v>
      </c>
      <c r="G1488" s="310">
        <v>524.0415</v>
      </c>
      <c r="H1488" s="310">
        <v>277.1736</v>
      </c>
      <c r="I1488" s="310">
        <v>81.5676</v>
      </c>
      <c r="J1488" s="310">
        <v>96.6371</v>
      </c>
      <c r="K1488" s="310">
        <v>68.6632</v>
      </c>
      <c r="L1488" s="310">
        <v>130.021651</v>
      </c>
      <c r="M1488" s="310">
        <v>81.1426</v>
      </c>
      <c r="N1488" s="310"/>
      <c r="O1488" s="310">
        <v>44.1213</v>
      </c>
      <c r="P1488" s="310"/>
      <c r="Q1488" s="310">
        <v>4.757751</v>
      </c>
      <c r="R1488" s="310">
        <v>62.885</v>
      </c>
      <c r="S1488" s="310"/>
      <c r="T1488" s="310"/>
      <c r="U1488" s="310"/>
      <c r="V1488" s="310"/>
    </row>
    <row r="1489" s="304" customFormat="1" ht="22.8" customHeight="1" spans="1:22">
      <c r="A1489" s="309"/>
      <c r="B1489" s="309"/>
      <c r="C1489" s="309"/>
      <c r="D1489" s="312" t="s">
        <v>1124</v>
      </c>
      <c r="E1489" s="312" t="s">
        <v>1125</v>
      </c>
      <c r="F1489" s="310">
        <v>716.948151</v>
      </c>
      <c r="G1489" s="310">
        <v>524.0415</v>
      </c>
      <c r="H1489" s="310">
        <v>277.1736</v>
      </c>
      <c r="I1489" s="310">
        <v>81.5676</v>
      </c>
      <c r="J1489" s="310">
        <v>96.6371</v>
      </c>
      <c r="K1489" s="310">
        <v>68.6632</v>
      </c>
      <c r="L1489" s="310">
        <v>130.021651</v>
      </c>
      <c r="M1489" s="310">
        <v>81.1426</v>
      </c>
      <c r="N1489" s="310"/>
      <c r="O1489" s="310">
        <v>44.1213</v>
      </c>
      <c r="P1489" s="310"/>
      <c r="Q1489" s="310">
        <v>4.757751</v>
      </c>
      <c r="R1489" s="310">
        <v>62.885</v>
      </c>
      <c r="S1489" s="310"/>
      <c r="T1489" s="310"/>
      <c r="U1489" s="310"/>
      <c r="V1489" s="310"/>
    </row>
    <row r="1490" s="304" customFormat="1" ht="22.8" customHeight="1" spans="1:22">
      <c r="A1490" s="321" t="s">
        <v>568</v>
      </c>
      <c r="B1490" s="321"/>
      <c r="C1490" s="321"/>
      <c r="D1490" s="311" t="s">
        <v>568</v>
      </c>
      <c r="E1490" s="311" t="s">
        <v>264</v>
      </c>
      <c r="F1490" s="313">
        <v>85.900351</v>
      </c>
      <c r="G1490" s="313"/>
      <c r="H1490" s="313"/>
      <c r="I1490" s="313"/>
      <c r="J1490" s="313"/>
      <c r="K1490" s="313"/>
      <c r="L1490" s="313">
        <v>85.900351</v>
      </c>
      <c r="M1490" s="313">
        <v>81.1426</v>
      </c>
      <c r="N1490" s="313"/>
      <c r="O1490" s="313"/>
      <c r="P1490" s="313"/>
      <c r="Q1490" s="313">
        <v>4.757751</v>
      </c>
      <c r="R1490" s="313"/>
      <c r="S1490" s="313"/>
      <c r="T1490" s="313"/>
      <c r="U1490" s="313"/>
      <c r="V1490" s="313"/>
    </row>
    <row r="1491" s="304" customFormat="1" ht="22.8" customHeight="1" spans="1:22">
      <c r="A1491" s="321" t="s">
        <v>568</v>
      </c>
      <c r="B1491" s="321" t="s">
        <v>569</v>
      </c>
      <c r="C1491" s="321"/>
      <c r="D1491" s="311" t="s">
        <v>570</v>
      </c>
      <c r="E1491" s="311" t="s">
        <v>277</v>
      </c>
      <c r="F1491" s="313">
        <v>81.1426</v>
      </c>
      <c r="G1491" s="313"/>
      <c r="H1491" s="313"/>
      <c r="I1491" s="313"/>
      <c r="J1491" s="313"/>
      <c r="K1491" s="313"/>
      <c r="L1491" s="313">
        <v>81.1426</v>
      </c>
      <c r="M1491" s="313">
        <v>81.1426</v>
      </c>
      <c r="N1491" s="313"/>
      <c r="O1491" s="313"/>
      <c r="P1491" s="313"/>
      <c r="Q1491" s="313"/>
      <c r="R1491" s="313"/>
      <c r="S1491" s="313"/>
      <c r="T1491" s="313"/>
      <c r="U1491" s="313"/>
      <c r="V1491" s="313"/>
    </row>
    <row r="1492" s="304" customFormat="1" ht="22.8" customHeight="1" spans="1:22">
      <c r="A1492" s="314" t="s">
        <v>568</v>
      </c>
      <c r="B1492" s="314" t="s">
        <v>569</v>
      </c>
      <c r="C1492" s="314" t="s">
        <v>569</v>
      </c>
      <c r="D1492" s="315" t="s">
        <v>571</v>
      </c>
      <c r="E1492" s="325" t="s">
        <v>572</v>
      </c>
      <c r="F1492" s="317">
        <v>81.1426</v>
      </c>
      <c r="G1492" s="318"/>
      <c r="H1492" s="318"/>
      <c r="I1492" s="318"/>
      <c r="J1492" s="318"/>
      <c r="K1492" s="318"/>
      <c r="L1492" s="317">
        <v>81.1426</v>
      </c>
      <c r="M1492" s="318">
        <v>81.1426</v>
      </c>
      <c r="N1492" s="318"/>
      <c r="O1492" s="318"/>
      <c r="P1492" s="318"/>
      <c r="Q1492" s="318"/>
      <c r="R1492" s="318"/>
      <c r="S1492" s="317"/>
      <c r="T1492" s="318"/>
      <c r="U1492" s="318"/>
      <c r="V1492" s="318"/>
    </row>
    <row r="1493" s="304" customFormat="1" ht="22.8" customHeight="1" spans="1:22">
      <c r="A1493" s="321" t="s">
        <v>568</v>
      </c>
      <c r="B1493" s="321" t="s">
        <v>573</v>
      </c>
      <c r="C1493" s="321"/>
      <c r="D1493" s="311" t="s">
        <v>574</v>
      </c>
      <c r="E1493" s="311" t="s">
        <v>317</v>
      </c>
      <c r="F1493" s="313">
        <v>4.757751</v>
      </c>
      <c r="G1493" s="313"/>
      <c r="H1493" s="313"/>
      <c r="I1493" s="313"/>
      <c r="J1493" s="313"/>
      <c r="K1493" s="313"/>
      <c r="L1493" s="313">
        <v>4.757751</v>
      </c>
      <c r="M1493" s="313"/>
      <c r="N1493" s="313"/>
      <c r="O1493" s="313"/>
      <c r="P1493" s="313"/>
      <c r="Q1493" s="313">
        <v>4.757751</v>
      </c>
      <c r="R1493" s="313"/>
      <c r="S1493" s="313"/>
      <c r="T1493" s="313"/>
      <c r="U1493" s="313"/>
      <c r="V1493" s="313"/>
    </row>
    <row r="1494" s="304" customFormat="1" ht="22.8" customHeight="1" spans="1:22">
      <c r="A1494" s="314" t="s">
        <v>568</v>
      </c>
      <c r="B1494" s="314" t="s">
        <v>573</v>
      </c>
      <c r="C1494" s="314" t="s">
        <v>573</v>
      </c>
      <c r="D1494" s="315" t="s">
        <v>575</v>
      </c>
      <c r="E1494" s="325" t="s">
        <v>576</v>
      </c>
      <c r="F1494" s="317">
        <v>4.757751</v>
      </c>
      <c r="G1494" s="318"/>
      <c r="H1494" s="318"/>
      <c r="I1494" s="318"/>
      <c r="J1494" s="318"/>
      <c r="K1494" s="318"/>
      <c r="L1494" s="317">
        <v>4.757751</v>
      </c>
      <c r="M1494" s="318"/>
      <c r="N1494" s="318"/>
      <c r="O1494" s="318"/>
      <c r="P1494" s="318"/>
      <c r="Q1494" s="318">
        <v>4.757751</v>
      </c>
      <c r="R1494" s="318"/>
      <c r="S1494" s="317"/>
      <c r="T1494" s="318"/>
      <c r="U1494" s="318"/>
      <c r="V1494" s="318"/>
    </row>
    <row r="1495" s="304" customFormat="1" ht="22.8" customHeight="1" spans="1:22">
      <c r="A1495" s="321" t="s">
        <v>577</v>
      </c>
      <c r="B1495" s="321"/>
      <c r="C1495" s="321"/>
      <c r="D1495" s="311" t="s">
        <v>577</v>
      </c>
      <c r="E1495" s="311" t="s">
        <v>318</v>
      </c>
      <c r="F1495" s="313">
        <v>44.1213</v>
      </c>
      <c r="G1495" s="313"/>
      <c r="H1495" s="313"/>
      <c r="I1495" s="313"/>
      <c r="J1495" s="313"/>
      <c r="K1495" s="313"/>
      <c r="L1495" s="313">
        <v>44.1213</v>
      </c>
      <c r="M1495" s="313"/>
      <c r="N1495" s="313"/>
      <c r="O1495" s="313">
        <v>44.1213</v>
      </c>
      <c r="P1495" s="313"/>
      <c r="Q1495" s="313"/>
      <c r="R1495" s="313"/>
      <c r="S1495" s="313"/>
      <c r="T1495" s="313"/>
      <c r="U1495" s="313"/>
      <c r="V1495" s="313"/>
    </row>
    <row r="1496" s="304" customFormat="1" ht="22.8" customHeight="1" spans="1:22">
      <c r="A1496" s="321" t="s">
        <v>577</v>
      </c>
      <c r="B1496" s="321" t="s">
        <v>578</v>
      </c>
      <c r="C1496" s="321"/>
      <c r="D1496" s="311" t="s">
        <v>579</v>
      </c>
      <c r="E1496" s="311" t="s">
        <v>344</v>
      </c>
      <c r="F1496" s="313">
        <v>44.1213</v>
      </c>
      <c r="G1496" s="313"/>
      <c r="H1496" s="313"/>
      <c r="I1496" s="313"/>
      <c r="J1496" s="313"/>
      <c r="K1496" s="313"/>
      <c r="L1496" s="313">
        <v>44.1213</v>
      </c>
      <c r="M1496" s="313"/>
      <c r="N1496" s="313"/>
      <c r="O1496" s="313">
        <v>44.1213</v>
      </c>
      <c r="P1496" s="313"/>
      <c r="Q1496" s="313"/>
      <c r="R1496" s="313"/>
      <c r="S1496" s="313"/>
      <c r="T1496" s="313"/>
      <c r="U1496" s="313"/>
      <c r="V1496" s="313"/>
    </row>
    <row r="1497" s="304" customFormat="1" ht="22.8" customHeight="1" spans="1:22">
      <c r="A1497" s="314" t="s">
        <v>577</v>
      </c>
      <c r="B1497" s="314" t="s">
        <v>578</v>
      </c>
      <c r="C1497" s="314" t="s">
        <v>565</v>
      </c>
      <c r="D1497" s="315" t="s">
        <v>580</v>
      </c>
      <c r="E1497" s="325" t="s">
        <v>581</v>
      </c>
      <c r="F1497" s="317">
        <v>44.1213</v>
      </c>
      <c r="G1497" s="318"/>
      <c r="H1497" s="318"/>
      <c r="I1497" s="318"/>
      <c r="J1497" s="318"/>
      <c r="K1497" s="318"/>
      <c r="L1497" s="317">
        <v>44.1213</v>
      </c>
      <c r="M1497" s="318"/>
      <c r="N1497" s="318"/>
      <c r="O1497" s="318">
        <v>44.1213</v>
      </c>
      <c r="P1497" s="318"/>
      <c r="Q1497" s="318"/>
      <c r="R1497" s="318"/>
      <c r="S1497" s="317"/>
      <c r="T1497" s="318"/>
      <c r="U1497" s="318"/>
      <c r="V1497" s="318"/>
    </row>
    <row r="1498" s="304" customFormat="1" ht="22.8" customHeight="1" spans="1:22">
      <c r="A1498" s="321" t="s">
        <v>582</v>
      </c>
      <c r="B1498" s="321"/>
      <c r="C1498" s="321"/>
      <c r="D1498" s="311" t="s">
        <v>582</v>
      </c>
      <c r="E1498" s="311" t="s">
        <v>454</v>
      </c>
      <c r="F1498" s="313">
        <v>62.885</v>
      </c>
      <c r="G1498" s="313"/>
      <c r="H1498" s="313"/>
      <c r="I1498" s="313"/>
      <c r="J1498" s="313"/>
      <c r="K1498" s="313"/>
      <c r="L1498" s="313"/>
      <c r="M1498" s="313"/>
      <c r="N1498" s="313"/>
      <c r="O1498" s="313"/>
      <c r="P1498" s="313"/>
      <c r="Q1498" s="313"/>
      <c r="R1498" s="313">
        <v>62.885</v>
      </c>
      <c r="S1498" s="313"/>
      <c r="T1498" s="313"/>
      <c r="U1498" s="313"/>
      <c r="V1498" s="313"/>
    </row>
    <row r="1499" s="304" customFormat="1" ht="22.8" customHeight="1" spans="1:22">
      <c r="A1499" s="321" t="s">
        <v>582</v>
      </c>
      <c r="B1499" s="321" t="s">
        <v>583</v>
      </c>
      <c r="C1499" s="321"/>
      <c r="D1499" s="311" t="s">
        <v>584</v>
      </c>
      <c r="E1499" s="311" t="s">
        <v>460</v>
      </c>
      <c r="F1499" s="313">
        <v>62.885</v>
      </c>
      <c r="G1499" s="313"/>
      <c r="H1499" s="313"/>
      <c r="I1499" s="313"/>
      <c r="J1499" s="313"/>
      <c r="K1499" s="313"/>
      <c r="L1499" s="313"/>
      <c r="M1499" s="313"/>
      <c r="N1499" s="313"/>
      <c r="O1499" s="313"/>
      <c r="P1499" s="313"/>
      <c r="Q1499" s="313"/>
      <c r="R1499" s="313">
        <v>62.885</v>
      </c>
      <c r="S1499" s="313"/>
      <c r="T1499" s="313"/>
      <c r="U1499" s="313"/>
      <c r="V1499" s="313"/>
    </row>
    <row r="1500" s="304" customFormat="1" ht="22.8" customHeight="1" spans="1:22">
      <c r="A1500" s="314" t="s">
        <v>582</v>
      </c>
      <c r="B1500" s="314" t="s">
        <v>583</v>
      </c>
      <c r="C1500" s="314" t="s">
        <v>565</v>
      </c>
      <c r="D1500" s="315" t="s">
        <v>585</v>
      </c>
      <c r="E1500" s="325" t="s">
        <v>586</v>
      </c>
      <c r="F1500" s="317">
        <v>62.885</v>
      </c>
      <c r="G1500" s="318"/>
      <c r="H1500" s="318"/>
      <c r="I1500" s="318"/>
      <c r="J1500" s="318"/>
      <c r="K1500" s="318"/>
      <c r="L1500" s="317"/>
      <c r="M1500" s="318"/>
      <c r="N1500" s="318"/>
      <c r="O1500" s="318"/>
      <c r="P1500" s="318"/>
      <c r="Q1500" s="318"/>
      <c r="R1500" s="318">
        <v>62.885</v>
      </c>
      <c r="S1500" s="317"/>
      <c r="T1500" s="318"/>
      <c r="U1500" s="318"/>
      <c r="V1500" s="318"/>
    </row>
    <row r="1501" s="304" customFormat="1" ht="22.8" customHeight="1" spans="1:22">
      <c r="A1501" s="321" t="s">
        <v>1126</v>
      </c>
      <c r="B1501" s="321"/>
      <c r="C1501" s="321"/>
      <c r="D1501" s="311" t="s">
        <v>1126</v>
      </c>
      <c r="E1501" s="311" t="s">
        <v>466</v>
      </c>
      <c r="F1501" s="313">
        <v>524.0415</v>
      </c>
      <c r="G1501" s="313">
        <v>524.0415</v>
      </c>
      <c r="H1501" s="313">
        <v>277.1736</v>
      </c>
      <c r="I1501" s="313">
        <v>81.5676</v>
      </c>
      <c r="J1501" s="313">
        <v>96.6371</v>
      </c>
      <c r="K1501" s="313">
        <v>68.6632</v>
      </c>
      <c r="L1501" s="313"/>
      <c r="M1501" s="313"/>
      <c r="N1501" s="313"/>
      <c r="O1501" s="313"/>
      <c r="P1501" s="313"/>
      <c r="Q1501" s="313"/>
      <c r="R1501" s="313"/>
      <c r="S1501" s="313"/>
      <c r="T1501" s="313"/>
      <c r="U1501" s="313"/>
      <c r="V1501" s="313"/>
    </row>
    <row r="1502" s="304" customFormat="1" ht="22.8" customHeight="1" spans="1:22">
      <c r="A1502" s="321" t="s">
        <v>1126</v>
      </c>
      <c r="B1502" s="321" t="s">
        <v>565</v>
      </c>
      <c r="C1502" s="321"/>
      <c r="D1502" s="311" t="s">
        <v>1127</v>
      </c>
      <c r="E1502" s="311" t="s">
        <v>467</v>
      </c>
      <c r="F1502" s="313">
        <v>524.0415</v>
      </c>
      <c r="G1502" s="313">
        <v>524.0415</v>
      </c>
      <c r="H1502" s="313">
        <v>277.1736</v>
      </c>
      <c r="I1502" s="313">
        <v>81.5676</v>
      </c>
      <c r="J1502" s="313">
        <v>96.6371</v>
      </c>
      <c r="K1502" s="313">
        <v>68.6632</v>
      </c>
      <c r="L1502" s="313"/>
      <c r="M1502" s="313"/>
      <c r="N1502" s="313"/>
      <c r="O1502" s="313"/>
      <c r="P1502" s="313"/>
      <c r="Q1502" s="313"/>
      <c r="R1502" s="313"/>
      <c r="S1502" s="313"/>
      <c r="T1502" s="313"/>
      <c r="U1502" s="313"/>
      <c r="V1502" s="313"/>
    </row>
    <row r="1503" s="304" customFormat="1" ht="22.8" customHeight="1" spans="1:22">
      <c r="A1503" s="314" t="s">
        <v>1126</v>
      </c>
      <c r="B1503" s="314" t="s">
        <v>565</v>
      </c>
      <c r="C1503" s="314" t="s">
        <v>565</v>
      </c>
      <c r="D1503" s="315" t="s">
        <v>1128</v>
      </c>
      <c r="E1503" s="325" t="s">
        <v>567</v>
      </c>
      <c r="F1503" s="317">
        <v>524.0415</v>
      </c>
      <c r="G1503" s="318">
        <v>524.0415</v>
      </c>
      <c r="H1503" s="318">
        <v>277.1736</v>
      </c>
      <c r="I1503" s="318">
        <v>81.5676</v>
      </c>
      <c r="J1503" s="318">
        <v>96.6371</v>
      </c>
      <c r="K1503" s="318">
        <v>68.6632</v>
      </c>
      <c r="L1503" s="317"/>
      <c r="M1503" s="318"/>
      <c r="N1503" s="318"/>
      <c r="O1503" s="318"/>
      <c r="P1503" s="318"/>
      <c r="Q1503" s="318"/>
      <c r="R1503" s="318"/>
      <c r="S1503" s="317"/>
      <c r="T1503" s="318"/>
      <c r="U1503" s="318"/>
      <c r="V1503" s="318"/>
    </row>
    <row r="1504" s="304" customFormat="1" ht="22.8" customHeight="1" spans="1:22">
      <c r="A1504" s="309"/>
      <c r="B1504" s="309"/>
      <c r="C1504" s="309"/>
      <c r="D1504" s="311" t="s">
        <v>1129</v>
      </c>
      <c r="E1504" s="311" t="s">
        <v>1130</v>
      </c>
      <c r="F1504" s="310">
        <v>485.240058</v>
      </c>
      <c r="G1504" s="310">
        <v>352.84836</v>
      </c>
      <c r="H1504" s="310">
        <v>194.244</v>
      </c>
      <c r="I1504" s="310">
        <v>31.914</v>
      </c>
      <c r="J1504" s="310">
        <v>64.03148</v>
      </c>
      <c r="K1504" s="310">
        <v>62.65888</v>
      </c>
      <c r="L1504" s="310">
        <v>90.049898</v>
      </c>
      <c r="M1504" s="310">
        <v>55.9597</v>
      </c>
      <c r="N1504" s="310"/>
      <c r="O1504" s="310">
        <v>30.4281</v>
      </c>
      <c r="P1504" s="310"/>
      <c r="Q1504" s="310">
        <v>3.662098</v>
      </c>
      <c r="R1504" s="310">
        <v>42.3418</v>
      </c>
      <c r="S1504" s="310"/>
      <c r="T1504" s="310"/>
      <c r="U1504" s="310"/>
      <c r="V1504" s="310"/>
    </row>
    <row r="1505" s="304" customFormat="1" ht="22.8" customHeight="1" spans="1:22">
      <c r="A1505" s="309"/>
      <c r="B1505" s="309"/>
      <c r="C1505" s="309"/>
      <c r="D1505" s="312" t="s">
        <v>1131</v>
      </c>
      <c r="E1505" s="312" t="s">
        <v>1132</v>
      </c>
      <c r="F1505" s="310">
        <v>485.240058</v>
      </c>
      <c r="G1505" s="310">
        <v>352.84836</v>
      </c>
      <c r="H1505" s="310">
        <v>194.244</v>
      </c>
      <c r="I1505" s="310">
        <v>31.914</v>
      </c>
      <c r="J1505" s="310">
        <v>64.03148</v>
      </c>
      <c r="K1505" s="310">
        <v>62.65888</v>
      </c>
      <c r="L1505" s="310">
        <v>90.049898</v>
      </c>
      <c r="M1505" s="310">
        <v>55.9597</v>
      </c>
      <c r="N1505" s="310"/>
      <c r="O1505" s="310">
        <v>30.4281</v>
      </c>
      <c r="P1505" s="310"/>
      <c r="Q1505" s="310">
        <v>3.662098</v>
      </c>
      <c r="R1505" s="310">
        <v>42.3418</v>
      </c>
      <c r="S1505" s="310"/>
      <c r="T1505" s="310"/>
      <c r="U1505" s="310"/>
      <c r="V1505" s="310"/>
    </row>
    <row r="1506" s="304" customFormat="1" ht="22.8" customHeight="1" spans="1:22">
      <c r="A1506" s="321" t="s">
        <v>892</v>
      </c>
      <c r="B1506" s="321"/>
      <c r="C1506" s="321"/>
      <c r="D1506" s="311" t="s">
        <v>892</v>
      </c>
      <c r="E1506" s="311" t="s">
        <v>233</v>
      </c>
      <c r="F1506" s="313">
        <v>352.84836</v>
      </c>
      <c r="G1506" s="313">
        <v>352.84836</v>
      </c>
      <c r="H1506" s="313">
        <v>194.244</v>
      </c>
      <c r="I1506" s="313">
        <v>31.914</v>
      </c>
      <c r="J1506" s="313">
        <v>64.03148</v>
      </c>
      <c r="K1506" s="313">
        <v>62.65888</v>
      </c>
      <c r="L1506" s="313"/>
      <c r="M1506" s="313"/>
      <c r="N1506" s="313"/>
      <c r="O1506" s="313"/>
      <c r="P1506" s="313"/>
      <c r="Q1506" s="313"/>
      <c r="R1506" s="313"/>
      <c r="S1506" s="313"/>
      <c r="T1506" s="313"/>
      <c r="U1506" s="313"/>
      <c r="V1506" s="313"/>
    </row>
    <row r="1507" s="304" customFormat="1" ht="22.8" customHeight="1" spans="1:22">
      <c r="A1507" s="321" t="s">
        <v>892</v>
      </c>
      <c r="B1507" s="321" t="s">
        <v>565</v>
      </c>
      <c r="C1507" s="321"/>
      <c r="D1507" s="311" t="s">
        <v>893</v>
      </c>
      <c r="E1507" s="311" t="s">
        <v>234</v>
      </c>
      <c r="F1507" s="313">
        <v>352.84836</v>
      </c>
      <c r="G1507" s="313">
        <v>352.84836</v>
      </c>
      <c r="H1507" s="313">
        <v>194.244</v>
      </c>
      <c r="I1507" s="313">
        <v>31.914</v>
      </c>
      <c r="J1507" s="313">
        <v>64.03148</v>
      </c>
      <c r="K1507" s="313">
        <v>62.65888</v>
      </c>
      <c r="L1507" s="313"/>
      <c r="M1507" s="313"/>
      <c r="N1507" s="313"/>
      <c r="O1507" s="313"/>
      <c r="P1507" s="313"/>
      <c r="Q1507" s="313"/>
      <c r="R1507" s="313"/>
      <c r="S1507" s="313"/>
      <c r="T1507" s="313"/>
      <c r="U1507" s="313"/>
      <c r="V1507" s="313"/>
    </row>
    <row r="1508" s="304" customFormat="1" ht="22.8" customHeight="1" spans="1:22">
      <c r="A1508" s="314" t="s">
        <v>892</v>
      </c>
      <c r="B1508" s="314" t="s">
        <v>565</v>
      </c>
      <c r="C1508" s="314" t="s">
        <v>565</v>
      </c>
      <c r="D1508" s="315" t="s">
        <v>894</v>
      </c>
      <c r="E1508" s="325" t="s">
        <v>567</v>
      </c>
      <c r="F1508" s="317">
        <v>352.84836</v>
      </c>
      <c r="G1508" s="318">
        <v>352.84836</v>
      </c>
      <c r="H1508" s="318">
        <v>194.244</v>
      </c>
      <c r="I1508" s="318">
        <v>31.914</v>
      </c>
      <c r="J1508" s="318">
        <v>64.03148</v>
      </c>
      <c r="K1508" s="318">
        <v>62.65888</v>
      </c>
      <c r="L1508" s="317"/>
      <c r="M1508" s="318"/>
      <c r="N1508" s="318"/>
      <c r="O1508" s="318"/>
      <c r="P1508" s="318"/>
      <c r="Q1508" s="318"/>
      <c r="R1508" s="318"/>
      <c r="S1508" s="317"/>
      <c r="T1508" s="318"/>
      <c r="U1508" s="318"/>
      <c r="V1508" s="318"/>
    </row>
    <row r="1509" s="304" customFormat="1" ht="22.8" customHeight="1" spans="1:22">
      <c r="A1509" s="321" t="s">
        <v>568</v>
      </c>
      <c r="B1509" s="321"/>
      <c r="C1509" s="321"/>
      <c r="D1509" s="311" t="s">
        <v>568</v>
      </c>
      <c r="E1509" s="311" t="s">
        <v>264</v>
      </c>
      <c r="F1509" s="313">
        <v>59.621798</v>
      </c>
      <c r="G1509" s="313"/>
      <c r="H1509" s="313"/>
      <c r="I1509" s="313"/>
      <c r="J1509" s="313"/>
      <c r="K1509" s="313"/>
      <c r="L1509" s="313">
        <v>59.621798</v>
      </c>
      <c r="M1509" s="313">
        <v>55.9597</v>
      </c>
      <c r="N1509" s="313"/>
      <c r="O1509" s="313"/>
      <c r="P1509" s="313"/>
      <c r="Q1509" s="313">
        <v>3.662098</v>
      </c>
      <c r="R1509" s="313"/>
      <c r="S1509" s="313"/>
      <c r="T1509" s="313"/>
      <c r="U1509" s="313"/>
      <c r="V1509" s="313"/>
    </row>
    <row r="1510" s="304" customFormat="1" ht="22.8" customHeight="1" spans="1:22">
      <c r="A1510" s="321" t="s">
        <v>568</v>
      </c>
      <c r="B1510" s="321" t="s">
        <v>569</v>
      </c>
      <c r="C1510" s="321"/>
      <c r="D1510" s="311" t="s">
        <v>570</v>
      </c>
      <c r="E1510" s="311" t="s">
        <v>277</v>
      </c>
      <c r="F1510" s="313">
        <v>55.9597</v>
      </c>
      <c r="G1510" s="313"/>
      <c r="H1510" s="313"/>
      <c r="I1510" s="313"/>
      <c r="J1510" s="313"/>
      <c r="K1510" s="313"/>
      <c r="L1510" s="313">
        <v>55.9597</v>
      </c>
      <c r="M1510" s="313">
        <v>55.9597</v>
      </c>
      <c r="N1510" s="313"/>
      <c r="O1510" s="313"/>
      <c r="P1510" s="313"/>
      <c r="Q1510" s="313"/>
      <c r="R1510" s="313"/>
      <c r="S1510" s="313"/>
      <c r="T1510" s="313"/>
      <c r="U1510" s="313"/>
      <c r="V1510" s="313"/>
    </row>
    <row r="1511" s="304" customFormat="1" ht="22.8" customHeight="1" spans="1:22">
      <c r="A1511" s="314" t="s">
        <v>568</v>
      </c>
      <c r="B1511" s="314" t="s">
        <v>569</v>
      </c>
      <c r="C1511" s="314" t="s">
        <v>569</v>
      </c>
      <c r="D1511" s="315" t="s">
        <v>571</v>
      </c>
      <c r="E1511" s="325" t="s">
        <v>572</v>
      </c>
      <c r="F1511" s="317">
        <v>55.9597</v>
      </c>
      <c r="G1511" s="318"/>
      <c r="H1511" s="318"/>
      <c r="I1511" s="318"/>
      <c r="J1511" s="318"/>
      <c r="K1511" s="318"/>
      <c r="L1511" s="317">
        <v>55.9597</v>
      </c>
      <c r="M1511" s="318">
        <v>55.9597</v>
      </c>
      <c r="N1511" s="318"/>
      <c r="O1511" s="318"/>
      <c r="P1511" s="318"/>
      <c r="Q1511" s="318"/>
      <c r="R1511" s="318"/>
      <c r="S1511" s="317"/>
      <c r="T1511" s="318"/>
      <c r="U1511" s="318"/>
      <c r="V1511" s="318"/>
    </row>
    <row r="1512" s="304" customFormat="1" ht="22.8" customHeight="1" spans="1:22">
      <c r="A1512" s="321" t="s">
        <v>568</v>
      </c>
      <c r="B1512" s="321" t="s">
        <v>573</v>
      </c>
      <c r="C1512" s="321"/>
      <c r="D1512" s="311" t="s">
        <v>574</v>
      </c>
      <c r="E1512" s="311" t="s">
        <v>317</v>
      </c>
      <c r="F1512" s="313">
        <v>3.662098</v>
      </c>
      <c r="G1512" s="313"/>
      <c r="H1512" s="313"/>
      <c r="I1512" s="313"/>
      <c r="J1512" s="313"/>
      <c r="K1512" s="313"/>
      <c r="L1512" s="313">
        <v>3.662098</v>
      </c>
      <c r="M1512" s="313"/>
      <c r="N1512" s="313"/>
      <c r="O1512" s="313"/>
      <c r="P1512" s="313"/>
      <c r="Q1512" s="313">
        <v>3.662098</v>
      </c>
      <c r="R1512" s="313"/>
      <c r="S1512" s="313"/>
      <c r="T1512" s="313"/>
      <c r="U1512" s="313"/>
      <c r="V1512" s="313"/>
    </row>
    <row r="1513" s="304" customFormat="1" ht="22.8" customHeight="1" spans="1:22">
      <c r="A1513" s="314" t="s">
        <v>568</v>
      </c>
      <c r="B1513" s="314" t="s">
        <v>573</v>
      </c>
      <c r="C1513" s="314" t="s">
        <v>573</v>
      </c>
      <c r="D1513" s="315" t="s">
        <v>575</v>
      </c>
      <c r="E1513" s="325" t="s">
        <v>576</v>
      </c>
      <c r="F1513" s="317">
        <v>3.662098</v>
      </c>
      <c r="G1513" s="318"/>
      <c r="H1513" s="318"/>
      <c r="I1513" s="318"/>
      <c r="J1513" s="318"/>
      <c r="K1513" s="318"/>
      <c r="L1513" s="317">
        <v>3.662098</v>
      </c>
      <c r="M1513" s="318"/>
      <c r="N1513" s="318"/>
      <c r="O1513" s="318"/>
      <c r="P1513" s="318"/>
      <c r="Q1513" s="318">
        <v>3.662098</v>
      </c>
      <c r="R1513" s="318"/>
      <c r="S1513" s="317"/>
      <c r="T1513" s="318"/>
      <c r="U1513" s="318"/>
      <c r="V1513" s="318"/>
    </row>
    <row r="1514" s="304" customFormat="1" ht="22.8" customHeight="1" spans="1:22">
      <c r="A1514" s="321" t="s">
        <v>577</v>
      </c>
      <c r="B1514" s="321"/>
      <c r="C1514" s="321"/>
      <c r="D1514" s="311" t="s">
        <v>577</v>
      </c>
      <c r="E1514" s="311" t="s">
        <v>318</v>
      </c>
      <c r="F1514" s="313">
        <v>30.4281</v>
      </c>
      <c r="G1514" s="313"/>
      <c r="H1514" s="313"/>
      <c r="I1514" s="313"/>
      <c r="J1514" s="313"/>
      <c r="K1514" s="313"/>
      <c r="L1514" s="313">
        <v>30.4281</v>
      </c>
      <c r="M1514" s="313"/>
      <c r="N1514" s="313"/>
      <c r="O1514" s="313">
        <v>30.4281</v>
      </c>
      <c r="P1514" s="313"/>
      <c r="Q1514" s="313"/>
      <c r="R1514" s="313"/>
      <c r="S1514" s="313"/>
      <c r="T1514" s="313"/>
      <c r="U1514" s="313"/>
      <c r="V1514" s="313"/>
    </row>
    <row r="1515" s="304" customFormat="1" ht="22.8" customHeight="1" spans="1:22">
      <c r="A1515" s="321" t="s">
        <v>577</v>
      </c>
      <c r="B1515" s="321" t="s">
        <v>578</v>
      </c>
      <c r="C1515" s="321"/>
      <c r="D1515" s="311" t="s">
        <v>579</v>
      </c>
      <c r="E1515" s="311" t="s">
        <v>344</v>
      </c>
      <c r="F1515" s="313">
        <v>30.4281</v>
      </c>
      <c r="G1515" s="313"/>
      <c r="H1515" s="313"/>
      <c r="I1515" s="313"/>
      <c r="J1515" s="313"/>
      <c r="K1515" s="313"/>
      <c r="L1515" s="313">
        <v>30.4281</v>
      </c>
      <c r="M1515" s="313"/>
      <c r="N1515" s="313"/>
      <c r="O1515" s="313">
        <v>30.4281</v>
      </c>
      <c r="P1515" s="313"/>
      <c r="Q1515" s="313"/>
      <c r="R1515" s="313"/>
      <c r="S1515" s="313"/>
      <c r="T1515" s="313"/>
      <c r="U1515" s="313"/>
      <c r="V1515" s="313"/>
    </row>
    <row r="1516" s="304" customFormat="1" ht="22.8" customHeight="1" spans="1:22">
      <c r="A1516" s="314" t="s">
        <v>577</v>
      </c>
      <c r="B1516" s="314" t="s">
        <v>578</v>
      </c>
      <c r="C1516" s="314" t="s">
        <v>565</v>
      </c>
      <c r="D1516" s="315" t="s">
        <v>580</v>
      </c>
      <c r="E1516" s="325" t="s">
        <v>581</v>
      </c>
      <c r="F1516" s="317">
        <v>30.4281</v>
      </c>
      <c r="G1516" s="318"/>
      <c r="H1516" s="318"/>
      <c r="I1516" s="318"/>
      <c r="J1516" s="318"/>
      <c r="K1516" s="318"/>
      <c r="L1516" s="317">
        <v>30.4281</v>
      </c>
      <c r="M1516" s="318"/>
      <c r="N1516" s="318"/>
      <c r="O1516" s="318">
        <v>30.4281</v>
      </c>
      <c r="P1516" s="318"/>
      <c r="Q1516" s="318"/>
      <c r="R1516" s="318"/>
      <c r="S1516" s="317"/>
      <c r="T1516" s="318"/>
      <c r="U1516" s="318"/>
      <c r="V1516" s="318"/>
    </row>
    <row r="1517" s="304" customFormat="1" ht="22.8" customHeight="1" spans="1:22">
      <c r="A1517" s="321" t="s">
        <v>582</v>
      </c>
      <c r="B1517" s="321"/>
      <c r="C1517" s="321"/>
      <c r="D1517" s="311" t="s">
        <v>582</v>
      </c>
      <c r="E1517" s="311" t="s">
        <v>454</v>
      </c>
      <c r="F1517" s="313">
        <v>42.3418</v>
      </c>
      <c r="G1517" s="313"/>
      <c r="H1517" s="313"/>
      <c r="I1517" s="313"/>
      <c r="J1517" s="313"/>
      <c r="K1517" s="313"/>
      <c r="L1517" s="313"/>
      <c r="M1517" s="313"/>
      <c r="N1517" s="313"/>
      <c r="O1517" s="313"/>
      <c r="P1517" s="313"/>
      <c r="Q1517" s="313"/>
      <c r="R1517" s="313">
        <v>42.3418</v>
      </c>
      <c r="S1517" s="313"/>
      <c r="T1517" s="313"/>
      <c r="U1517" s="313"/>
      <c r="V1517" s="313"/>
    </row>
    <row r="1518" s="304" customFormat="1" ht="22.8" customHeight="1" spans="1:22">
      <c r="A1518" s="321" t="s">
        <v>582</v>
      </c>
      <c r="B1518" s="321" t="s">
        <v>583</v>
      </c>
      <c r="C1518" s="321"/>
      <c r="D1518" s="311" t="s">
        <v>584</v>
      </c>
      <c r="E1518" s="311" t="s">
        <v>460</v>
      </c>
      <c r="F1518" s="313">
        <v>42.3418</v>
      </c>
      <c r="G1518" s="313"/>
      <c r="H1518" s="313"/>
      <c r="I1518" s="313"/>
      <c r="J1518" s="313"/>
      <c r="K1518" s="313"/>
      <c r="L1518" s="313"/>
      <c r="M1518" s="313"/>
      <c r="N1518" s="313"/>
      <c r="O1518" s="313"/>
      <c r="P1518" s="313"/>
      <c r="Q1518" s="313"/>
      <c r="R1518" s="313">
        <v>42.3418</v>
      </c>
      <c r="S1518" s="313"/>
      <c r="T1518" s="313"/>
      <c r="U1518" s="313"/>
      <c r="V1518" s="313"/>
    </row>
    <row r="1519" s="304" customFormat="1" ht="22.8" customHeight="1" spans="1:22">
      <c r="A1519" s="314" t="s">
        <v>582</v>
      </c>
      <c r="B1519" s="314" t="s">
        <v>583</v>
      </c>
      <c r="C1519" s="314" t="s">
        <v>565</v>
      </c>
      <c r="D1519" s="315" t="s">
        <v>585</v>
      </c>
      <c r="E1519" s="325" t="s">
        <v>586</v>
      </c>
      <c r="F1519" s="317">
        <v>42.3418</v>
      </c>
      <c r="G1519" s="318"/>
      <c r="H1519" s="318"/>
      <c r="I1519" s="318"/>
      <c r="J1519" s="318"/>
      <c r="K1519" s="318"/>
      <c r="L1519" s="317"/>
      <c r="M1519" s="318"/>
      <c r="N1519" s="318"/>
      <c r="O1519" s="318"/>
      <c r="P1519" s="318"/>
      <c r="Q1519" s="318"/>
      <c r="R1519" s="318">
        <v>42.3418</v>
      </c>
      <c r="S1519" s="317"/>
      <c r="T1519" s="318"/>
      <c r="U1519" s="318"/>
      <c r="V1519" s="318"/>
    </row>
    <row r="1520" s="304" customFormat="1" ht="22.8" customHeight="1" spans="1:22">
      <c r="A1520" s="309"/>
      <c r="B1520" s="309"/>
      <c r="C1520" s="309"/>
      <c r="D1520" s="311" t="s">
        <v>1133</v>
      </c>
      <c r="E1520" s="311" t="s">
        <v>1134</v>
      </c>
      <c r="F1520" s="310">
        <v>1252.273924</v>
      </c>
      <c r="G1520" s="310">
        <v>929.1955</v>
      </c>
      <c r="H1520" s="310">
        <v>452.1372</v>
      </c>
      <c r="I1520" s="310">
        <v>176.1924</v>
      </c>
      <c r="J1520" s="310">
        <v>151.2819</v>
      </c>
      <c r="K1520" s="310">
        <v>149.584</v>
      </c>
      <c r="L1520" s="310">
        <v>211.574924</v>
      </c>
      <c r="M1520" s="310">
        <v>131.3883</v>
      </c>
      <c r="N1520" s="310"/>
      <c r="O1520" s="310">
        <v>71.4424</v>
      </c>
      <c r="P1520" s="310"/>
      <c r="Q1520" s="310">
        <v>8.744224</v>
      </c>
      <c r="R1520" s="310">
        <v>111.5035</v>
      </c>
      <c r="S1520" s="310"/>
      <c r="T1520" s="310"/>
      <c r="U1520" s="310"/>
      <c r="V1520" s="310"/>
    </row>
    <row r="1521" s="304" customFormat="1" ht="22.8" customHeight="1" spans="1:22">
      <c r="A1521" s="309"/>
      <c r="B1521" s="309"/>
      <c r="C1521" s="309"/>
      <c r="D1521" s="312" t="s">
        <v>1135</v>
      </c>
      <c r="E1521" s="312" t="s">
        <v>1136</v>
      </c>
      <c r="F1521" s="310">
        <v>1252.273924</v>
      </c>
      <c r="G1521" s="310">
        <v>929.1955</v>
      </c>
      <c r="H1521" s="310">
        <v>452.1372</v>
      </c>
      <c r="I1521" s="310">
        <v>176.1924</v>
      </c>
      <c r="J1521" s="310">
        <v>151.2819</v>
      </c>
      <c r="K1521" s="310">
        <v>149.584</v>
      </c>
      <c r="L1521" s="310">
        <v>211.574924</v>
      </c>
      <c r="M1521" s="310">
        <v>131.3883</v>
      </c>
      <c r="N1521" s="310"/>
      <c r="O1521" s="310">
        <v>71.4424</v>
      </c>
      <c r="P1521" s="310"/>
      <c r="Q1521" s="310">
        <v>8.744224</v>
      </c>
      <c r="R1521" s="310">
        <v>111.5035</v>
      </c>
      <c r="S1521" s="310"/>
      <c r="T1521" s="310"/>
      <c r="U1521" s="310"/>
      <c r="V1521" s="310"/>
    </row>
    <row r="1522" s="304" customFormat="1" ht="22.8" customHeight="1" spans="1:22">
      <c r="A1522" s="321" t="s">
        <v>568</v>
      </c>
      <c r="B1522" s="321"/>
      <c r="C1522" s="321"/>
      <c r="D1522" s="311" t="s">
        <v>568</v>
      </c>
      <c r="E1522" s="311" t="s">
        <v>264</v>
      </c>
      <c r="F1522" s="313">
        <v>140.132524</v>
      </c>
      <c r="G1522" s="313"/>
      <c r="H1522" s="313"/>
      <c r="I1522" s="313"/>
      <c r="J1522" s="313"/>
      <c r="K1522" s="313"/>
      <c r="L1522" s="313">
        <v>140.132524</v>
      </c>
      <c r="M1522" s="313">
        <v>131.3883</v>
      </c>
      <c r="N1522" s="313"/>
      <c r="O1522" s="313"/>
      <c r="P1522" s="313"/>
      <c r="Q1522" s="313">
        <v>8.744224</v>
      </c>
      <c r="R1522" s="313"/>
      <c r="S1522" s="313"/>
      <c r="T1522" s="313"/>
      <c r="U1522" s="313"/>
      <c r="V1522" s="313"/>
    </row>
    <row r="1523" s="304" customFormat="1" ht="22.8" customHeight="1" spans="1:22">
      <c r="A1523" s="321" t="s">
        <v>568</v>
      </c>
      <c r="B1523" s="321" t="s">
        <v>569</v>
      </c>
      <c r="C1523" s="321"/>
      <c r="D1523" s="311" t="s">
        <v>570</v>
      </c>
      <c r="E1523" s="311" t="s">
        <v>277</v>
      </c>
      <c r="F1523" s="313">
        <v>131.3883</v>
      </c>
      <c r="G1523" s="313"/>
      <c r="H1523" s="313"/>
      <c r="I1523" s="313"/>
      <c r="J1523" s="313"/>
      <c r="K1523" s="313"/>
      <c r="L1523" s="313">
        <v>131.3883</v>
      </c>
      <c r="M1523" s="313">
        <v>131.3883</v>
      </c>
      <c r="N1523" s="313"/>
      <c r="O1523" s="313"/>
      <c r="P1523" s="313"/>
      <c r="Q1523" s="313"/>
      <c r="R1523" s="313"/>
      <c r="S1523" s="313"/>
      <c r="T1523" s="313"/>
      <c r="U1523" s="313"/>
      <c r="V1523" s="313"/>
    </row>
    <row r="1524" s="304" customFormat="1" ht="22.8" customHeight="1" spans="1:22">
      <c r="A1524" s="314" t="s">
        <v>568</v>
      </c>
      <c r="B1524" s="314" t="s">
        <v>569</v>
      </c>
      <c r="C1524" s="314" t="s">
        <v>569</v>
      </c>
      <c r="D1524" s="315" t="s">
        <v>571</v>
      </c>
      <c r="E1524" s="325" t="s">
        <v>572</v>
      </c>
      <c r="F1524" s="317">
        <v>131.3883</v>
      </c>
      <c r="G1524" s="318"/>
      <c r="H1524" s="318"/>
      <c r="I1524" s="318"/>
      <c r="J1524" s="318"/>
      <c r="K1524" s="318"/>
      <c r="L1524" s="317">
        <v>131.3883</v>
      </c>
      <c r="M1524" s="318">
        <v>131.3883</v>
      </c>
      <c r="N1524" s="318"/>
      <c r="O1524" s="318"/>
      <c r="P1524" s="318"/>
      <c r="Q1524" s="318"/>
      <c r="R1524" s="318"/>
      <c r="S1524" s="317"/>
      <c r="T1524" s="318"/>
      <c r="U1524" s="318"/>
      <c r="V1524" s="318"/>
    </row>
    <row r="1525" s="304" customFormat="1" ht="22.8" customHeight="1" spans="1:22">
      <c r="A1525" s="321" t="s">
        <v>568</v>
      </c>
      <c r="B1525" s="321" t="s">
        <v>573</v>
      </c>
      <c r="C1525" s="321"/>
      <c r="D1525" s="311" t="s">
        <v>574</v>
      </c>
      <c r="E1525" s="311" t="s">
        <v>317</v>
      </c>
      <c r="F1525" s="313">
        <v>8.744224</v>
      </c>
      <c r="G1525" s="313"/>
      <c r="H1525" s="313"/>
      <c r="I1525" s="313"/>
      <c r="J1525" s="313"/>
      <c r="K1525" s="313"/>
      <c r="L1525" s="313">
        <v>8.744224</v>
      </c>
      <c r="M1525" s="313"/>
      <c r="N1525" s="313"/>
      <c r="O1525" s="313"/>
      <c r="P1525" s="313"/>
      <c r="Q1525" s="313">
        <v>8.744224</v>
      </c>
      <c r="R1525" s="313"/>
      <c r="S1525" s="313"/>
      <c r="T1525" s="313"/>
      <c r="U1525" s="313"/>
      <c r="V1525" s="313"/>
    </row>
    <row r="1526" s="304" customFormat="1" ht="22.8" customHeight="1" spans="1:22">
      <c r="A1526" s="314" t="s">
        <v>568</v>
      </c>
      <c r="B1526" s="314" t="s">
        <v>573</v>
      </c>
      <c r="C1526" s="314" t="s">
        <v>573</v>
      </c>
      <c r="D1526" s="315" t="s">
        <v>575</v>
      </c>
      <c r="E1526" s="325" t="s">
        <v>576</v>
      </c>
      <c r="F1526" s="317">
        <v>8.744224</v>
      </c>
      <c r="G1526" s="318"/>
      <c r="H1526" s="318"/>
      <c r="I1526" s="318"/>
      <c r="J1526" s="318"/>
      <c r="K1526" s="318"/>
      <c r="L1526" s="317">
        <v>8.744224</v>
      </c>
      <c r="M1526" s="318"/>
      <c r="N1526" s="318"/>
      <c r="O1526" s="318"/>
      <c r="P1526" s="318"/>
      <c r="Q1526" s="318">
        <v>8.744224</v>
      </c>
      <c r="R1526" s="318"/>
      <c r="S1526" s="317"/>
      <c r="T1526" s="318"/>
      <c r="U1526" s="318"/>
      <c r="V1526" s="318"/>
    </row>
    <row r="1527" s="304" customFormat="1" ht="22.8" customHeight="1" spans="1:22">
      <c r="A1527" s="321" t="s">
        <v>577</v>
      </c>
      <c r="B1527" s="321"/>
      <c r="C1527" s="321"/>
      <c r="D1527" s="311" t="s">
        <v>577</v>
      </c>
      <c r="E1527" s="311" t="s">
        <v>318</v>
      </c>
      <c r="F1527" s="313">
        <v>71.4424</v>
      </c>
      <c r="G1527" s="313"/>
      <c r="H1527" s="313"/>
      <c r="I1527" s="313"/>
      <c r="J1527" s="313"/>
      <c r="K1527" s="313"/>
      <c r="L1527" s="313">
        <v>71.4424</v>
      </c>
      <c r="M1527" s="313"/>
      <c r="N1527" s="313"/>
      <c r="O1527" s="313">
        <v>71.4424</v>
      </c>
      <c r="P1527" s="313"/>
      <c r="Q1527" s="313"/>
      <c r="R1527" s="313"/>
      <c r="S1527" s="313"/>
      <c r="T1527" s="313"/>
      <c r="U1527" s="313"/>
      <c r="V1527" s="313"/>
    </row>
    <row r="1528" s="304" customFormat="1" ht="22.8" customHeight="1" spans="1:22">
      <c r="A1528" s="321" t="s">
        <v>577</v>
      </c>
      <c r="B1528" s="321" t="s">
        <v>578</v>
      </c>
      <c r="C1528" s="321"/>
      <c r="D1528" s="311" t="s">
        <v>579</v>
      </c>
      <c r="E1528" s="311" t="s">
        <v>344</v>
      </c>
      <c r="F1528" s="313">
        <v>71.4424</v>
      </c>
      <c r="G1528" s="313"/>
      <c r="H1528" s="313"/>
      <c r="I1528" s="313"/>
      <c r="J1528" s="313"/>
      <c r="K1528" s="313"/>
      <c r="L1528" s="313">
        <v>71.4424</v>
      </c>
      <c r="M1528" s="313"/>
      <c r="N1528" s="313"/>
      <c r="O1528" s="313">
        <v>71.4424</v>
      </c>
      <c r="P1528" s="313"/>
      <c r="Q1528" s="313"/>
      <c r="R1528" s="313"/>
      <c r="S1528" s="313"/>
      <c r="T1528" s="313"/>
      <c r="U1528" s="313"/>
      <c r="V1528" s="313"/>
    </row>
    <row r="1529" s="304" customFormat="1" ht="22.8" customHeight="1" spans="1:22">
      <c r="A1529" s="314" t="s">
        <v>577</v>
      </c>
      <c r="B1529" s="314" t="s">
        <v>578</v>
      </c>
      <c r="C1529" s="314" t="s">
        <v>565</v>
      </c>
      <c r="D1529" s="315" t="s">
        <v>580</v>
      </c>
      <c r="E1529" s="325" t="s">
        <v>581</v>
      </c>
      <c r="F1529" s="317">
        <v>71.4424</v>
      </c>
      <c r="G1529" s="318"/>
      <c r="H1529" s="318"/>
      <c r="I1529" s="318"/>
      <c r="J1529" s="318"/>
      <c r="K1529" s="318"/>
      <c r="L1529" s="317">
        <v>71.4424</v>
      </c>
      <c r="M1529" s="318"/>
      <c r="N1529" s="318"/>
      <c r="O1529" s="318">
        <v>71.4424</v>
      </c>
      <c r="P1529" s="318"/>
      <c r="Q1529" s="318"/>
      <c r="R1529" s="318"/>
      <c r="S1529" s="317"/>
      <c r="T1529" s="318"/>
      <c r="U1529" s="318"/>
      <c r="V1529" s="318"/>
    </row>
    <row r="1530" s="304" customFormat="1" ht="22.8" customHeight="1" spans="1:22">
      <c r="A1530" s="321" t="s">
        <v>932</v>
      </c>
      <c r="B1530" s="321"/>
      <c r="C1530" s="321"/>
      <c r="D1530" s="311" t="s">
        <v>932</v>
      </c>
      <c r="E1530" s="311" t="s">
        <v>385</v>
      </c>
      <c r="F1530" s="313">
        <v>929.1955</v>
      </c>
      <c r="G1530" s="313">
        <v>929.1955</v>
      </c>
      <c r="H1530" s="313">
        <v>452.1372</v>
      </c>
      <c r="I1530" s="313">
        <v>176.1924</v>
      </c>
      <c r="J1530" s="313">
        <v>151.2819</v>
      </c>
      <c r="K1530" s="313">
        <v>149.584</v>
      </c>
      <c r="L1530" s="313"/>
      <c r="M1530" s="313"/>
      <c r="N1530" s="313"/>
      <c r="O1530" s="313"/>
      <c r="P1530" s="313"/>
      <c r="Q1530" s="313"/>
      <c r="R1530" s="313"/>
      <c r="S1530" s="313"/>
      <c r="T1530" s="313"/>
      <c r="U1530" s="313"/>
      <c r="V1530" s="313"/>
    </row>
    <row r="1531" s="304" customFormat="1" ht="22.8" customHeight="1" spans="1:22">
      <c r="A1531" s="321" t="s">
        <v>932</v>
      </c>
      <c r="B1531" s="321" t="s">
        <v>565</v>
      </c>
      <c r="C1531" s="321"/>
      <c r="D1531" s="311" t="s">
        <v>933</v>
      </c>
      <c r="E1531" s="311" t="s">
        <v>386</v>
      </c>
      <c r="F1531" s="313">
        <v>929.1955</v>
      </c>
      <c r="G1531" s="313">
        <v>929.1955</v>
      </c>
      <c r="H1531" s="313">
        <v>452.1372</v>
      </c>
      <c r="I1531" s="313">
        <v>176.1924</v>
      </c>
      <c r="J1531" s="313">
        <v>151.2819</v>
      </c>
      <c r="K1531" s="313">
        <v>149.584</v>
      </c>
      <c r="L1531" s="313"/>
      <c r="M1531" s="313"/>
      <c r="N1531" s="313"/>
      <c r="O1531" s="313"/>
      <c r="P1531" s="313"/>
      <c r="Q1531" s="313"/>
      <c r="R1531" s="313"/>
      <c r="S1531" s="313"/>
      <c r="T1531" s="313"/>
      <c r="U1531" s="313"/>
      <c r="V1531" s="313"/>
    </row>
    <row r="1532" s="304" customFormat="1" ht="22.8" customHeight="1" spans="1:22">
      <c r="A1532" s="314" t="s">
        <v>932</v>
      </c>
      <c r="B1532" s="314" t="s">
        <v>565</v>
      </c>
      <c r="C1532" s="314" t="s">
        <v>565</v>
      </c>
      <c r="D1532" s="315" t="s">
        <v>934</v>
      </c>
      <c r="E1532" s="325" t="s">
        <v>567</v>
      </c>
      <c r="F1532" s="317">
        <v>929.1955</v>
      </c>
      <c r="G1532" s="318">
        <v>929.1955</v>
      </c>
      <c r="H1532" s="318">
        <v>452.1372</v>
      </c>
      <c r="I1532" s="318">
        <v>176.1924</v>
      </c>
      <c r="J1532" s="318">
        <v>151.2819</v>
      </c>
      <c r="K1532" s="318">
        <v>149.584</v>
      </c>
      <c r="L1532" s="317"/>
      <c r="M1532" s="318"/>
      <c r="N1532" s="318"/>
      <c r="O1532" s="318"/>
      <c r="P1532" s="318"/>
      <c r="Q1532" s="318"/>
      <c r="R1532" s="318"/>
      <c r="S1532" s="317"/>
      <c r="T1532" s="318"/>
      <c r="U1532" s="318"/>
      <c r="V1532" s="318"/>
    </row>
    <row r="1533" s="304" customFormat="1" ht="22.8" customHeight="1" spans="1:22">
      <c r="A1533" s="321" t="s">
        <v>582</v>
      </c>
      <c r="B1533" s="321"/>
      <c r="C1533" s="321"/>
      <c r="D1533" s="311" t="s">
        <v>582</v>
      </c>
      <c r="E1533" s="311" t="s">
        <v>454</v>
      </c>
      <c r="F1533" s="313">
        <v>111.5035</v>
      </c>
      <c r="G1533" s="313"/>
      <c r="H1533" s="313"/>
      <c r="I1533" s="313"/>
      <c r="J1533" s="313"/>
      <c r="K1533" s="313"/>
      <c r="L1533" s="313"/>
      <c r="M1533" s="313"/>
      <c r="N1533" s="313"/>
      <c r="O1533" s="313"/>
      <c r="P1533" s="313"/>
      <c r="Q1533" s="313"/>
      <c r="R1533" s="313">
        <v>111.5035</v>
      </c>
      <c r="S1533" s="313"/>
      <c r="T1533" s="313"/>
      <c r="U1533" s="313"/>
      <c r="V1533" s="313"/>
    </row>
    <row r="1534" s="304" customFormat="1" ht="22.8" customHeight="1" spans="1:22">
      <c r="A1534" s="321" t="s">
        <v>582</v>
      </c>
      <c r="B1534" s="321" t="s">
        <v>583</v>
      </c>
      <c r="C1534" s="321"/>
      <c r="D1534" s="311" t="s">
        <v>584</v>
      </c>
      <c r="E1534" s="311" t="s">
        <v>460</v>
      </c>
      <c r="F1534" s="313">
        <v>111.5035</v>
      </c>
      <c r="G1534" s="313"/>
      <c r="H1534" s="313"/>
      <c r="I1534" s="313"/>
      <c r="J1534" s="313"/>
      <c r="K1534" s="313"/>
      <c r="L1534" s="313"/>
      <c r="M1534" s="313"/>
      <c r="N1534" s="313"/>
      <c r="O1534" s="313"/>
      <c r="P1534" s="313"/>
      <c r="Q1534" s="313"/>
      <c r="R1534" s="313">
        <v>111.5035</v>
      </c>
      <c r="S1534" s="313"/>
      <c r="T1534" s="313"/>
      <c r="U1534" s="313"/>
      <c r="V1534" s="313"/>
    </row>
    <row r="1535" s="304" customFormat="1" ht="22.8" customHeight="1" spans="1:22">
      <c r="A1535" s="314" t="s">
        <v>582</v>
      </c>
      <c r="B1535" s="314" t="s">
        <v>583</v>
      </c>
      <c r="C1535" s="314" t="s">
        <v>565</v>
      </c>
      <c r="D1535" s="315" t="s">
        <v>585</v>
      </c>
      <c r="E1535" s="325" t="s">
        <v>586</v>
      </c>
      <c r="F1535" s="317">
        <v>111.5035</v>
      </c>
      <c r="G1535" s="318"/>
      <c r="H1535" s="318"/>
      <c r="I1535" s="318"/>
      <c r="J1535" s="318"/>
      <c r="K1535" s="318"/>
      <c r="L1535" s="317"/>
      <c r="M1535" s="318"/>
      <c r="N1535" s="318"/>
      <c r="O1535" s="318"/>
      <c r="P1535" s="318"/>
      <c r="Q1535" s="318"/>
      <c r="R1535" s="318">
        <v>111.5035</v>
      </c>
      <c r="S1535" s="317"/>
      <c r="T1535" s="318"/>
      <c r="U1535" s="318"/>
      <c r="V1535" s="318"/>
    </row>
    <row r="1536" s="304" customFormat="1" ht="22.8" customHeight="1" spans="1:22">
      <c r="A1536" s="309"/>
      <c r="B1536" s="309"/>
      <c r="C1536" s="309"/>
      <c r="D1536" s="311" t="s">
        <v>1137</v>
      </c>
      <c r="E1536" s="311" t="s">
        <v>1138</v>
      </c>
      <c r="F1536" s="310">
        <v>1816.884492</v>
      </c>
      <c r="G1536" s="310">
        <v>1348.3608</v>
      </c>
      <c r="H1536" s="310">
        <v>668.4516</v>
      </c>
      <c r="I1536" s="310">
        <v>241.1472</v>
      </c>
      <c r="J1536" s="310">
        <v>212.8356</v>
      </c>
      <c r="K1536" s="310">
        <v>225.9264</v>
      </c>
      <c r="L1536" s="310">
        <v>306.720392</v>
      </c>
      <c r="M1536" s="310">
        <v>190.2747</v>
      </c>
      <c r="N1536" s="310"/>
      <c r="O1536" s="310">
        <v>103.4619</v>
      </c>
      <c r="P1536" s="310"/>
      <c r="Q1536" s="310">
        <v>12.983792</v>
      </c>
      <c r="R1536" s="310">
        <v>161.8033</v>
      </c>
      <c r="S1536" s="310"/>
      <c r="T1536" s="310"/>
      <c r="U1536" s="310"/>
      <c r="V1536" s="310"/>
    </row>
    <row r="1537" s="304" customFormat="1" ht="22.8" customHeight="1" spans="1:22">
      <c r="A1537" s="309"/>
      <c r="B1537" s="309"/>
      <c r="C1537" s="309"/>
      <c r="D1537" s="312" t="s">
        <v>1139</v>
      </c>
      <c r="E1537" s="312" t="s">
        <v>1140</v>
      </c>
      <c r="F1537" s="310">
        <v>1816.884492</v>
      </c>
      <c r="G1537" s="310">
        <v>1348.3608</v>
      </c>
      <c r="H1537" s="310">
        <v>668.4516</v>
      </c>
      <c r="I1537" s="310">
        <v>241.1472</v>
      </c>
      <c r="J1537" s="310">
        <v>212.8356</v>
      </c>
      <c r="K1537" s="310">
        <v>225.9264</v>
      </c>
      <c r="L1537" s="310">
        <v>306.720392</v>
      </c>
      <c r="M1537" s="310">
        <v>190.2747</v>
      </c>
      <c r="N1537" s="310"/>
      <c r="O1537" s="310">
        <v>103.4619</v>
      </c>
      <c r="P1537" s="310"/>
      <c r="Q1537" s="310">
        <v>12.983792</v>
      </c>
      <c r="R1537" s="310">
        <v>161.8033</v>
      </c>
      <c r="S1537" s="310"/>
      <c r="T1537" s="310"/>
      <c r="U1537" s="310"/>
      <c r="V1537" s="310"/>
    </row>
    <row r="1538" s="304" customFormat="1" ht="22.8" customHeight="1" spans="1:22">
      <c r="A1538" s="321" t="s">
        <v>568</v>
      </c>
      <c r="B1538" s="321"/>
      <c r="C1538" s="321"/>
      <c r="D1538" s="311" t="s">
        <v>568</v>
      </c>
      <c r="E1538" s="311" t="s">
        <v>264</v>
      </c>
      <c r="F1538" s="313">
        <v>203.258492</v>
      </c>
      <c r="G1538" s="313"/>
      <c r="H1538" s="313"/>
      <c r="I1538" s="313"/>
      <c r="J1538" s="313"/>
      <c r="K1538" s="313"/>
      <c r="L1538" s="313">
        <v>203.258492</v>
      </c>
      <c r="M1538" s="313">
        <v>190.2747</v>
      </c>
      <c r="N1538" s="313"/>
      <c r="O1538" s="313"/>
      <c r="P1538" s="313"/>
      <c r="Q1538" s="313">
        <v>12.983792</v>
      </c>
      <c r="R1538" s="313"/>
      <c r="S1538" s="313"/>
      <c r="T1538" s="313"/>
      <c r="U1538" s="313"/>
      <c r="V1538" s="313"/>
    </row>
    <row r="1539" s="304" customFormat="1" ht="22.8" customHeight="1" spans="1:22">
      <c r="A1539" s="321" t="s">
        <v>568</v>
      </c>
      <c r="B1539" s="321" t="s">
        <v>569</v>
      </c>
      <c r="C1539" s="321"/>
      <c r="D1539" s="311" t="s">
        <v>570</v>
      </c>
      <c r="E1539" s="311" t="s">
        <v>277</v>
      </c>
      <c r="F1539" s="313">
        <v>190.2747</v>
      </c>
      <c r="G1539" s="313"/>
      <c r="H1539" s="313"/>
      <c r="I1539" s="313"/>
      <c r="J1539" s="313"/>
      <c r="K1539" s="313"/>
      <c r="L1539" s="313">
        <v>190.2747</v>
      </c>
      <c r="M1539" s="313">
        <v>190.2747</v>
      </c>
      <c r="N1539" s="313"/>
      <c r="O1539" s="313"/>
      <c r="P1539" s="313"/>
      <c r="Q1539" s="313"/>
      <c r="R1539" s="313"/>
      <c r="S1539" s="313"/>
      <c r="T1539" s="313"/>
      <c r="U1539" s="313"/>
      <c r="V1539" s="313"/>
    </row>
    <row r="1540" s="304" customFormat="1" ht="22.8" customHeight="1" spans="1:22">
      <c r="A1540" s="314" t="s">
        <v>568</v>
      </c>
      <c r="B1540" s="314" t="s">
        <v>569</v>
      </c>
      <c r="C1540" s="314" t="s">
        <v>569</v>
      </c>
      <c r="D1540" s="315" t="s">
        <v>571</v>
      </c>
      <c r="E1540" s="325" t="s">
        <v>572</v>
      </c>
      <c r="F1540" s="317">
        <v>190.2747</v>
      </c>
      <c r="G1540" s="318"/>
      <c r="H1540" s="318"/>
      <c r="I1540" s="318"/>
      <c r="J1540" s="318"/>
      <c r="K1540" s="318"/>
      <c r="L1540" s="317">
        <v>190.2747</v>
      </c>
      <c r="M1540" s="318">
        <v>190.2747</v>
      </c>
      <c r="N1540" s="318"/>
      <c r="O1540" s="318"/>
      <c r="P1540" s="318"/>
      <c r="Q1540" s="318"/>
      <c r="R1540" s="318"/>
      <c r="S1540" s="317"/>
      <c r="T1540" s="318"/>
      <c r="U1540" s="318"/>
      <c r="V1540" s="318"/>
    </row>
    <row r="1541" s="304" customFormat="1" ht="22.8" customHeight="1" spans="1:22">
      <c r="A1541" s="321" t="s">
        <v>568</v>
      </c>
      <c r="B1541" s="321" t="s">
        <v>573</v>
      </c>
      <c r="C1541" s="321"/>
      <c r="D1541" s="311" t="s">
        <v>574</v>
      </c>
      <c r="E1541" s="311" t="s">
        <v>317</v>
      </c>
      <c r="F1541" s="313">
        <v>12.983792</v>
      </c>
      <c r="G1541" s="313"/>
      <c r="H1541" s="313"/>
      <c r="I1541" s="313"/>
      <c r="J1541" s="313"/>
      <c r="K1541" s="313"/>
      <c r="L1541" s="313">
        <v>12.983792</v>
      </c>
      <c r="M1541" s="313"/>
      <c r="N1541" s="313"/>
      <c r="O1541" s="313"/>
      <c r="P1541" s="313"/>
      <c r="Q1541" s="313">
        <v>12.983792</v>
      </c>
      <c r="R1541" s="313"/>
      <c r="S1541" s="313"/>
      <c r="T1541" s="313"/>
      <c r="U1541" s="313"/>
      <c r="V1541" s="313"/>
    </row>
    <row r="1542" s="304" customFormat="1" ht="22.8" customHeight="1" spans="1:22">
      <c r="A1542" s="314" t="s">
        <v>568</v>
      </c>
      <c r="B1542" s="314" t="s">
        <v>573</v>
      </c>
      <c r="C1542" s="314" t="s">
        <v>573</v>
      </c>
      <c r="D1542" s="315" t="s">
        <v>575</v>
      </c>
      <c r="E1542" s="325" t="s">
        <v>576</v>
      </c>
      <c r="F1542" s="317">
        <v>12.983792</v>
      </c>
      <c r="G1542" s="318"/>
      <c r="H1542" s="318"/>
      <c r="I1542" s="318"/>
      <c r="J1542" s="318"/>
      <c r="K1542" s="318"/>
      <c r="L1542" s="317">
        <v>12.983792</v>
      </c>
      <c r="M1542" s="318"/>
      <c r="N1542" s="318"/>
      <c r="O1542" s="318"/>
      <c r="P1542" s="318"/>
      <c r="Q1542" s="318">
        <v>12.983792</v>
      </c>
      <c r="R1542" s="318"/>
      <c r="S1542" s="317"/>
      <c r="T1542" s="318"/>
      <c r="U1542" s="318"/>
      <c r="V1542" s="318"/>
    </row>
    <row r="1543" s="304" customFormat="1" ht="22.8" customHeight="1" spans="1:22">
      <c r="A1543" s="321" t="s">
        <v>577</v>
      </c>
      <c r="B1543" s="321"/>
      <c r="C1543" s="321"/>
      <c r="D1543" s="311" t="s">
        <v>577</v>
      </c>
      <c r="E1543" s="311" t="s">
        <v>318</v>
      </c>
      <c r="F1543" s="313">
        <v>103.4619</v>
      </c>
      <c r="G1543" s="313"/>
      <c r="H1543" s="313"/>
      <c r="I1543" s="313"/>
      <c r="J1543" s="313"/>
      <c r="K1543" s="313"/>
      <c r="L1543" s="313">
        <v>103.4619</v>
      </c>
      <c r="M1543" s="313"/>
      <c r="N1543" s="313"/>
      <c r="O1543" s="313">
        <v>103.4619</v>
      </c>
      <c r="P1543" s="313"/>
      <c r="Q1543" s="313"/>
      <c r="R1543" s="313"/>
      <c r="S1543" s="313"/>
      <c r="T1543" s="313"/>
      <c r="U1543" s="313"/>
      <c r="V1543" s="313"/>
    </row>
    <row r="1544" s="304" customFormat="1" ht="22.8" customHeight="1" spans="1:22">
      <c r="A1544" s="321" t="s">
        <v>577</v>
      </c>
      <c r="B1544" s="321" t="s">
        <v>578</v>
      </c>
      <c r="C1544" s="321"/>
      <c r="D1544" s="311" t="s">
        <v>579</v>
      </c>
      <c r="E1544" s="311" t="s">
        <v>344</v>
      </c>
      <c r="F1544" s="313">
        <v>103.4619</v>
      </c>
      <c r="G1544" s="313"/>
      <c r="H1544" s="313"/>
      <c r="I1544" s="313"/>
      <c r="J1544" s="313"/>
      <c r="K1544" s="313"/>
      <c r="L1544" s="313">
        <v>103.4619</v>
      </c>
      <c r="M1544" s="313"/>
      <c r="N1544" s="313"/>
      <c r="O1544" s="313">
        <v>103.4619</v>
      </c>
      <c r="P1544" s="313"/>
      <c r="Q1544" s="313"/>
      <c r="R1544" s="313"/>
      <c r="S1544" s="313"/>
      <c r="T1544" s="313"/>
      <c r="U1544" s="313"/>
      <c r="V1544" s="313"/>
    </row>
    <row r="1545" s="304" customFormat="1" ht="22.8" customHeight="1" spans="1:22">
      <c r="A1545" s="314" t="s">
        <v>577</v>
      </c>
      <c r="B1545" s="314" t="s">
        <v>578</v>
      </c>
      <c r="C1545" s="314" t="s">
        <v>565</v>
      </c>
      <c r="D1545" s="315" t="s">
        <v>580</v>
      </c>
      <c r="E1545" s="325" t="s">
        <v>581</v>
      </c>
      <c r="F1545" s="317">
        <v>103.4619</v>
      </c>
      <c r="G1545" s="318"/>
      <c r="H1545" s="318"/>
      <c r="I1545" s="318"/>
      <c r="J1545" s="318"/>
      <c r="K1545" s="318"/>
      <c r="L1545" s="317">
        <v>103.4619</v>
      </c>
      <c r="M1545" s="318"/>
      <c r="N1545" s="318"/>
      <c r="O1545" s="318">
        <v>103.4619</v>
      </c>
      <c r="P1545" s="318"/>
      <c r="Q1545" s="318"/>
      <c r="R1545" s="318"/>
      <c r="S1545" s="317"/>
      <c r="T1545" s="318"/>
      <c r="U1545" s="318"/>
      <c r="V1545" s="318"/>
    </row>
    <row r="1546" s="304" customFormat="1" ht="22.8" customHeight="1" spans="1:22">
      <c r="A1546" s="321" t="s">
        <v>932</v>
      </c>
      <c r="B1546" s="321"/>
      <c r="C1546" s="321"/>
      <c r="D1546" s="311" t="s">
        <v>932</v>
      </c>
      <c r="E1546" s="311" t="s">
        <v>385</v>
      </c>
      <c r="F1546" s="313">
        <v>1348.3608</v>
      </c>
      <c r="G1546" s="313">
        <v>1348.3608</v>
      </c>
      <c r="H1546" s="313">
        <v>668.4516</v>
      </c>
      <c r="I1546" s="313">
        <v>241.1472</v>
      </c>
      <c r="J1546" s="313">
        <v>212.8356</v>
      </c>
      <c r="K1546" s="313">
        <v>225.9264</v>
      </c>
      <c r="L1546" s="313"/>
      <c r="M1546" s="313"/>
      <c r="N1546" s="313"/>
      <c r="O1546" s="313"/>
      <c r="P1546" s="313"/>
      <c r="Q1546" s="313"/>
      <c r="R1546" s="313"/>
      <c r="S1546" s="313"/>
      <c r="T1546" s="313"/>
      <c r="U1546" s="313"/>
      <c r="V1546" s="313"/>
    </row>
    <row r="1547" s="304" customFormat="1" ht="22.8" customHeight="1" spans="1:22">
      <c r="A1547" s="321" t="s">
        <v>932</v>
      </c>
      <c r="B1547" s="321" t="s">
        <v>565</v>
      </c>
      <c r="C1547" s="321"/>
      <c r="D1547" s="311" t="s">
        <v>933</v>
      </c>
      <c r="E1547" s="311" t="s">
        <v>386</v>
      </c>
      <c r="F1547" s="313">
        <v>1348.3608</v>
      </c>
      <c r="G1547" s="313">
        <v>1348.3608</v>
      </c>
      <c r="H1547" s="313">
        <v>668.4516</v>
      </c>
      <c r="I1547" s="313">
        <v>241.1472</v>
      </c>
      <c r="J1547" s="313">
        <v>212.8356</v>
      </c>
      <c r="K1547" s="313">
        <v>225.9264</v>
      </c>
      <c r="L1547" s="313"/>
      <c r="M1547" s="313"/>
      <c r="N1547" s="313"/>
      <c r="O1547" s="313"/>
      <c r="P1547" s="313"/>
      <c r="Q1547" s="313"/>
      <c r="R1547" s="313"/>
      <c r="S1547" s="313"/>
      <c r="T1547" s="313"/>
      <c r="U1547" s="313"/>
      <c r="V1547" s="313"/>
    </row>
    <row r="1548" s="304" customFormat="1" ht="22.8" customHeight="1" spans="1:22">
      <c r="A1548" s="314" t="s">
        <v>932</v>
      </c>
      <c r="B1548" s="314" t="s">
        <v>565</v>
      </c>
      <c r="C1548" s="314" t="s">
        <v>565</v>
      </c>
      <c r="D1548" s="315" t="s">
        <v>934</v>
      </c>
      <c r="E1548" s="325" t="s">
        <v>567</v>
      </c>
      <c r="F1548" s="317">
        <v>1348.3608</v>
      </c>
      <c r="G1548" s="318">
        <v>1348.3608</v>
      </c>
      <c r="H1548" s="318">
        <v>668.4516</v>
      </c>
      <c r="I1548" s="318">
        <v>241.1472</v>
      </c>
      <c r="J1548" s="318">
        <v>212.8356</v>
      </c>
      <c r="K1548" s="318">
        <v>225.9264</v>
      </c>
      <c r="L1548" s="317"/>
      <c r="M1548" s="318"/>
      <c r="N1548" s="318"/>
      <c r="O1548" s="318"/>
      <c r="P1548" s="318"/>
      <c r="Q1548" s="318"/>
      <c r="R1548" s="318"/>
      <c r="S1548" s="317"/>
      <c r="T1548" s="318"/>
      <c r="U1548" s="318"/>
      <c r="V1548" s="318"/>
    </row>
    <row r="1549" s="304" customFormat="1" ht="22.8" customHeight="1" spans="1:22">
      <c r="A1549" s="321" t="s">
        <v>582</v>
      </c>
      <c r="B1549" s="321"/>
      <c r="C1549" s="321"/>
      <c r="D1549" s="311" t="s">
        <v>582</v>
      </c>
      <c r="E1549" s="311" t="s">
        <v>454</v>
      </c>
      <c r="F1549" s="313">
        <v>161.8033</v>
      </c>
      <c r="G1549" s="313"/>
      <c r="H1549" s="313"/>
      <c r="I1549" s="313"/>
      <c r="J1549" s="313"/>
      <c r="K1549" s="313"/>
      <c r="L1549" s="313"/>
      <c r="M1549" s="313"/>
      <c r="N1549" s="313"/>
      <c r="O1549" s="313"/>
      <c r="P1549" s="313"/>
      <c r="Q1549" s="313"/>
      <c r="R1549" s="313">
        <v>161.8033</v>
      </c>
      <c r="S1549" s="313"/>
      <c r="T1549" s="313"/>
      <c r="U1549" s="313"/>
      <c r="V1549" s="313"/>
    </row>
    <row r="1550" s="304" customFormat="1" ht="22.8" customHeight="1" spans="1:22">
      <c r="A1550" s="321" t="s">
        <v>582</v>
      </c>
      <c r="B1550" s="321" t="s">
        <v>583</v>
      </c>
      <c r="C1550" s="321"/>
      <c r="D1550" s="311" t="s">
        <v>584</v>
      </c>
      <c r="E1550" s="311" t="s">
        <v>460</v>
      </c>
      <c r="F1550" s="313">
        <v>161.8033</v>
      </c>
      <c r="G1550" s="313"/>
      <c r="H1550" s="313"/>
      <c r="I1550" s="313"/>
      <c r="J1550" s="313"/>
      <c r="K1550" s="313"/>
      <c r="L1550" s="313"/>
      <c r="M1550" s="313"/>
      <c r="N1550" s="313"/>
      <c r="O1550" s="313"/>
      <c r="P1550" s="313"/>
      <c r="Q1550" s="313"/>
      <c r="R1550" s="313">
        <v>161.8033</v>
      </c>
      <c r="S1550" s="313"/>
      <c r="T1550" s="313"/>
      <c r="U1550" s="313"/>
      <c r="V1550" s="313"/>
    </row>
    <row r="1551" s="304" customFormat="1" ht="22.8" customHeight="1" spans="1:22">
      <c r="A1551" s="314" t="s">
        <v>582</v>
      </c>
      <c r="B1551" s="314" t="s">
        <v>583</v>
      </c>
      <c r="C1551" s="314" t="s">
        <v>565</v>
      </c>
      <c r="D1551" s="315" t="s">
        <v>585</v>
      </c>
      <c r="E1551" s="325" t="s">
        <v>586</v>
      </c>
      <c r="F1551" s="317">
        <v>161.8033</v>
      </c>
      <c r="G1551" s="318"/>
      <c r="H1551" s="318"/>
      <c r="I1551" s="318"/>
      <c r="J1551" s="318"/>
      <c r="K1551" s="318"/>
      <c r="L1551" s="317"/>
      <c r="M1551" s="318"/>
      <c r="N1551" s="318"/>
      <c r="O1551" s="318"/>
      <c r="P1551" s="318"/>
      <c r="Q1551" s="318"/>
      <c r="R1551" s="318">
        <v>161.8033</v>
      </c>
      <c r="S1551" s="317"/>
      <c r="T1551" s="318"/>
      <c r="U1551" s="318"/>
      <c r="V1551" s="318"/>
    </row>
    <row r="1552" s="304" customFormat="1" ht="22.8" customHeight="1" spans="1:22">
      <c r="A1552" s="309"/>
      <c r="B1552" s="309"/>
      <c r="C1552" s="309"/>
      <c r="D1552" s="311" t="s">
        <v>1141</v>
      </c>
      <c r="E1552" s="311" t="s">
        <v>1142</v>
      </c>
      <c r="F1552" s="310">
        <v>1194.034079</v>
      </c>
      <c r="G1552" s="310">
        <v>887.0109</v>
      </c>
      <c r="H1552" s="310">
        <v>423.8616</v>
      </c>
      <c r="I1552" s="310">
        <v>180.6384</v>
      </c>
      <c r="J1552" s="310">
        <v>145.6701</v>
      </c>
      <c r="K1552" s="310">
        <v>136.8408</v>
      </c>
      <c r="L1552" s="310">
        <v>200.581879</v>
      </c>
      <c r="M1552" s="310">
        <v>124.6897</v>
      </c>
      <c r="N1552" s="310"/>
      <c r="O1552" s="310">
        <v>67.8</v>
      </c>
      <c r="P1552" s="310"/>
      <c r="Q1552" s="310">
        <v>8.092179</v>
      </c>
      <c r="R1552" s="310">
        <v>106.4413</v>
      </c>
      <c r="S1552" s="310"/>
      <c r="T1552" s="310"/>
      <c r="U1552" s="310"/>
      <c r="V1552" s="310"/>
    </row>
    <row r="1553" s="304" customFormat="1" ht="22.8" customHeight="1" spans="1:22">
      <c r="A1553" s="309"/>
      <c r="B1553" s="309"/>
      <c r="C1553" s="309"/>
      <c r="D1553" s="312" t="s">
        <v>1143</v>
      </c>
      <c r="E1553" s="312" t="s">
        <v>1144</v>
      </c>
      <c r="F1553" s="310">
        <v>1194.034079</v>
      </c>
      <c r="G1553" s="310">
        <v>887.0109</v>
      </c>
      <c r="H1553" s="310">
        <v>423.8616</v>
      </c>
      <c r="I1553" s="310">
        <v>180.6384</v>
      </c>
      <c r="J1553" s="310">
        <v>145.6701</v>
      </c>
      <c r="K1553" s="310">
        <v>136.8408</v>
      </c>
      <c r="L1553" s="310">
        <v>200.581879</v>
      </c>
      <c r="M1553" s="310">
        <v>124.6897</v>
      </c>
      <c r="N1553" s="310"/>
      <c r="O1553" s="310">
        <v>67.8</v>
      </c>
      <c r="P1553" s="310"/>
      <c r="Q1553" s="310">
        <v>8.092179</v>
      </c>
      <c r="R1553" s="310">
        <v>106.4413</v>
      </c>
      <c r="S1553" s="310"/>
      <c r="T1553" s="310"/>
      <c r="U1553" s="310"/>
      <c r="V1553" s="310"/>
    </row>
    <row r="1554" s="304" customFormat="1" ht="22.8" customHeight="1" spans="1:22">
      <c r="A1554" s="321" t="s">
        <v>568</v>
      </c>
      <c r="B1554" s="321"/>
      <c r="C1554" s="321"/>
      <c r="D1554" s="311" t="s">
        <v>568</v>
      </c>
      <c r="E1554" s="311" t="s">
        <v>264</v>
      </c>
      <c r="F1554" s="313">
        <v>132.781879</v>
      </c>
      <c r="G1554" s="313"/>
      <c r="H1554" s="313"/>
      <c r="I1554" s="313"/>
      <c r="J1554" s="313"/>
      <c r="K1554" s="313"/>
      <c r="L1554" s="313">
        <v>132.781879</v>
      </c>
      <c r="M1554" s="313">
        <v>124.6897</v>
      </c>
      <c r="N1554" s="313"/>
      <c r="O1554" s="313"/>
      <c r="P1554" s="313"/>
      <c r="Q1554" s="313">
        <v>8.092179</v>
      </c>
      <c r="R1554" s="313"/>
      <c r="S1554" s="313"/>
      <c r="T1554" s="313"/>
      <c r="U1554" s="313"/>
      <c r="V1554" s="313"/>
    </row>
    <row r="1555" s="304" customFormat="1" ht="22.8" customHeight="1" spans="1:22">
      <c r="A1555" s="321" t="s">
        <v>568</v>
      </c>
      <c r="B1555" s="321" t="s">
        <v>569</v>
      </c>
      <c r="C1555" s="321"/>
      <c r="D1555" s="311" t="s">
        <v>570</v>
      </c>
      <c r="E1555" s="311" t="s">
        <v>277</v>
      </c>
      <c r="F1555" s="313">
        <v>124.6897</v>
      </c>
      <c r="G1555" s="313"/>
      <c r="H1555" s="313"/>
      <c r="I1555" s="313"/>
      <c r="J1555" s="313"/>
      <c r="K1555" s="313"/>
      <c r="L1555" s="313">
        <v>124.6897</v>
      </c>
      <c r="M1555" s="313">
        <v>124.6897</v>
      </c>
      <c r="N1555" s="313"/>
      <c r="O1555" s="313"/>
      <c r="P1555" s="313"/>
      <c r="Q1555" s="313"/>
      <c r="R1555" s="313"/>
      <c r="S1555" s="313"/>
      <c r="T1555" s="313"/>
      <c r="U1555" s="313"/>
      <c r="V1555" s="313"/>
    </row>
    <row r="1556" s="304" customFormat="1" ht="22.8" customHeight="1" spans="1:22">
      <c r="A1556" s="314" t="s">
        <v>568</v>
      </c>
      <c r="B1556" s="314" t="s">
        <v>569</v>
      </c>
      <c r="C1556" s="314" t="s">
        <v>569</v>
      </c>
      <c r="D1556" s="315" t="s">
        <v>571</v>
      </c>
      <c r="E1556" s="325" t="s">
        <v>572</v>
      </c>
      <c r="F1556" s="317">
        <v>124.6897</v>
      </c>
      <c r="G1556" s="318"/>
      <c r="H1556" s="318"/>
      <c r="I1556" s="318"/>
      <c r="J1556" s="318"/>
      <c r="K1556" s="318"/>
      <c r="L1556" s="317">
        <v>124.6897</v>
      </c>
      <c r="M1556" s="318">
        <v>124.6897</v>
      </c>
      <c r="N1556" s="318"/>
      <c r="O1556" s="318"/>
      <c r="P1556" s="318"/>
      <c r="Q1556" s="318"/>
      <c r="R1556" s="318"/>
      <c r="S1556" s="317"/>
      <c r="T1556" s="318"/>
      <c r="U1556" s="318"/>
      <c r="V1556" s="318"/>
    </row>
    <row r="1557" s="304" customFormat="1" ht="22.8" customHeight="1" spans="1:22">
      <c r="A1557" s="321" t="s">
        <v>568</v>
      </c>
      <c r="B1557" s="321" t="s">
        <v>573</v>
      </c>
      <c r="C1557" s="321"/>
      <c r="D1557" s="311" t="s">
        <v>574</v>
      </c>
      <c r="E1557" s="311" t="s">
        <v>317</v>
      </c>
      <c r="F1557" s="313">
        <v>8.092179</v>
      </c>
      <c r="G1557" s="313"/>
      <c r="H1557" s="313"/>
      <c r="I1557" s="313"/>
      <c r="J1557" s="313"/>
      <c r="K1557" s="313"/>
      <c r="L1557" s="313">
        <v>8.092179</v>
      </c>
      <c r="M1557" s="313"/>
      <c r="N1557" s="313"/>
      <c r="O1557" s="313"/>
      <c r="P1557" s="313"/>
      <c r="Q1557" s="313">
        <v>8.092179</v>
      </c>
      <c r="R1557" s="313"/>
      <c r="S1557" s="313"/>
      <c r="T1557" s="313"/>
      <c r="U1557" s="313"/>
      <c r="V1557" s="313"/>
    </row>
    <row r="1558" s="304" customFormat="1" ht="22.8" customHeight="1" spans="1:22">
      <c r="A1558" s="314" t="s">
        <v>568</v>
      </c>
      <c r="B1558" s="314" t="s">
        <v>573</v>
      </c>
      <c r="C1558" s="314" t="s">
        <v>573</v>
      </c>
      <c r="D1558" s="315" t="s">
        <v>575</v>
      </c>
      <c r="E1558" s="325" t="s">
        <v>576</v>
      </c>
      <c r="F1558" s="317">
        <v>8.092179</v>
      </c>
      <c r="G1558" s="318"/>
      <c r="H1558" s="318"/>
      <c r="I1558" s="318"/>
      <c r="J1558" s="318"/>
      <c r="K1558" s="318"/>
      <c r="L1558" s="317">
        <v>8.092179</v>
      </c>
      <c r="M1558" s="318"/>
      <c r="N1558" s="318"/>
      <c r="O1558" s="318"/>
      <c r="P1558" s="318"/>
      <c r="Q1558" s="318">
        <v>8.092179</v>
      </c>
      <c r="R1558" s="318"/>
      <c r="S1558" s="317"/>
      <c r="T1558" s="318"/>
      <c r="U1558" s="318"/>
      <c r="V1558" s="318"/>
    </row>
    <row r="1559" s="304" customFormat="1" ht="22.8" customHeight="1" spans="1:22">
      <c r="A1559" s="321" t="s">
        <v>577</v>
      </c>
      <c r="B1559" s="321"/>
      <c r="C1559" s="321"/>
      <c r="D1559" s="311" t="s">
        <v>577</v>
      </c>
      <c r="E1559" s="311" t="s">
        <v>318</v>
      </c>
      <c r="F1559" s="313">
        <v>67.8</v>
      </c>
      <c r="G1559" s="313"/>
      <c r="H1559" s="313"/>
      <c r="I1559" s="313"/>
      <c r="J1559" s="313"/>
      <c r="K1559" s="313"/>
      <c r="L1559" s="313">
        <v>67.8</v>
      </c>
      <c r="M1559" s="313"/>
      <c r="N1559" s="313"/>
      <c r="O1559" s="313">
        <v>67.8</v>
      </c>
      <c r="P1559" s="313"/>
      <c r="Q1559" s="313"/>
      <c r="R1559" s="313"/>
      <c r="S1559" s="313"/>
      <c r="T1559" s="313"/>
      <c r="U1559" s="313"/>
      <c r="V1559" s="313"/>
    </row>
    <row r="1560" s="304" customFormat="1" ht="22.8" customHeight="1" spans="1:22">
      <c r="A1560" s="321" t="s">
        <v>577</v>
      </c>
      <c r="B1560" s="321" t="s">
        <v>578</v>
      </c>
      <c r="C1560" s="321"/>
      <c r="D1560" s="311" t="s">
        <v>579</v>
      </c>
      <c r="E1560" s="311" t="s">
        <v>344</v>
      </c>
      <c r="F1560" s="313">
        <v>67.8</v>
      </c>
      <c r="G1560" s="313"/>
      <c r="H1560" s="313"/>
      <c r="I1560" s="313"/>
      <c r="J1560" s="313"/>
      <c r="K1560" s="313"/>
      <c r="L1560" s="313">
        <v>67.8</v>
      </c>
      <c r="M1560" s="313"/>
      <c r="N1560" s="313"/>
      <c r="O1560" s="313">
        <v>67.8</v>
      </c>
      <c r="P1560" s="313"/>
      <c r="Q1560" s="313"/>
      <c r="R1560" s="313"/>
      <c r="S1560" s="313"/>
      <c r="T1560" s="313"/>
      <c r="U1560" s="313"/>
      <c r="V1560" s="313"/>
    </row>
    <row r="1561" s="304" customFormat="1" ht="22.8" customHeight="1" spans="1:22">
      <c r="A1561" s="314" t="s">
        <v>577</v>
      </c>
      <c r="B1561" s="314" t="s">
        <v>578</v>
      </c>
      <c r="C1561" s="314" t="s">
        <v>565</v>
      </c>
      <c r="D1561" s="315" t="s">
        <v>580</v>
      </c>
      <c r="E1561" s="325" t="s">
        <v>581</v>
      </c>
      <c r="F1561" s="317">
        <v>67.8</v>
      </c>
      <c r="G1561" s="318"/>
      <c r="H1561" s="318"/>
      <c r="I1561" s="318"/>
      <c r="J1561" s="318"/>
      <c r="K1561" s="318"/>
      <c r="L1561" s="317">
        <v>67.8</v>
      </c>
      <c r="M1561" s="318"/>
      <c r="N1561" s="318"/>
      <c r="O1561" s="318">
        <v>67.8</v>
      </c>
      <c r="P1561" s="318"/>
      <c r="Q1561" s="318"/>
      <c r="R1561" s="318"/>
      <c r="S1561" s="317"/>
      <c r="T1561" s="318"/>
      <c r="U1561" s="318"/>
      <c r="V1561" s="318"/>
    </row>
    <row r="1562" s="304" customFormat="1" ht="22.8" customHeight="1" spans="1:22">
      <c r="A1562" s="321" t="s">
        <v>932</v>
      </c>
      <c r="B1562" s="321"/>
      <c r="C1562" s="321"/>
      <c r="D1562" s="311" t="s">
        <v>932</v>
      </c>
      <c r="E1562" s="311" t="s">
        <v>385</v>
      </c>
      <c r="F1562" s="313">
        <v>887.0109</v>
      </c>
      <c r="G1562" s="313">
        <v>887.0109</v>
      </c>
      <c r="H1562" s="313">
        <v>423.8616</v>
      </c>
      <c r="I1562" s="313">
        <v>180.6384</v>
      </c>
      <c r="J1562" s="313">
        <v>145.6701</v>
      </c>
      <c r="K1562" s="313">
        <v>136.8408</v>
      </c>
      <c r="L1562" s="313"/>
      <c r="M1562" s="313"/>
      <c r="N1562" s="313"/>
      <c r="O1562" s="313"/>
      <c r="P1562" s="313"/>
      <c r="Q1562" s="313"/>
      <c r="R1562" s="313"/>
      <c r="S1562" s="313"/>
      <c r="T1562" s="313"/>
      <c r="U1562" s="313"/>
      <c r="V1562" s="313"/>
    </row>
    <row r="1563" s="304" customFormat="1" ht="22.8" customHeight="1" spans="1:22">
      <c r="A1563" s="321" t="s">
        <v>932</v>
      </c>
      <c r="B1563" s="321" t="s">
        <v>565</v>
      </c>
      <c r="C1563" s="321"/>
      <c r="D1563" s="311" t="s">
        <v>933</v>
      </c>
      <c r="E1563" s="311" t="s">
        <v>386</v>
      </c>
      <c r="F1563" s="313">
        <v>887.0109</v>
      </c>
      <c r="G1563" s="313">
        <v>887.0109</v>
      </c>
      <c r="H1563" s="313">
        <v>423.8616</v>
      </c>
      <c r="I1563" s="313">
        <v>180.6384</v>
      </c>
      <c r="J1563" s="313">
        <v>145.6701</v>
      </c>
      <c r="K1563" s="313">
        <v>136.8408</v>
      </c>
      <c r="L1563" s="313"/>
      <c r="M1563" s="313"/>
      <c r="N1563" s="313"/>
      <c r="O1563" s="313"/>
      <c r="P1563" s="313"/>
      <c r="Q1563" s="313"/>
      <c r="R1563" s="313"/>
      <c r="S1563" s="313"/>
      <c r="T1563" s="313"/>
      <c r="U1563" s="313"/>
      <c r="V1563" s="313"/>
    </row>
    <row r="1564" s="304" customFormat="1" ht="22.8" customHeight="1" spans="1:22">
      <c r="A1564" s="314" t="s">
        <v>932</v>
      </c>
      <c r="B1564" s="314" t="s">
        <v>565</v>
      </c>
      <c r="C1564" s="314" t="s">
        <v>565</v>
      </c>
      <c r="D1564" s="315" t="s">
        <v>934</v>
      </c>
      <c r="E1564" s="325" t="s">
        <v>567</v>
      </c>
      <c r="F1564" s="317">
        <v>887.0109</v>
      </c>
      <c r="G1564" s="318">
        <v>887.0109</v>
      </c>
      <c r="H1564" s="318">
        <v>423.8616</v>
      </c>
      <c r="I1564" s="318">
        <v>180.6384</v>
      </c>
      <c r="J1564" s="318">
        <v>145.6701</v>
      </c>
      <c r="K1564" s="318">
        <v>136.8408</v>
      </c>
      <c r="L1564" s="317"/>
      <c r="M1564" s="318"/>
      <c r="N1564" s="318"/>
      <c r="O1564" s="318"/>
      <c r="P1564" s="318"/>
      <c r="Q1564" s="318"/>
      <c r="R1564" s="318"/>
      <c r="S1564" s="317"/>
      <c r="T1564" s="318"/>
      <c r="U1564" s="318"/>
      <c r="V1564" s="318"/>
    </row>
    <row r="1565" s="304" customFormat="1" ht="22.8" customHeight="1" spans="1:22">
      <c r="A1565" s="321" t="s">
        <v>582</v>
      </c>
      <c r="B1565" s="321"/>
      <c r="C1565" s="321"/>
      <c r="D1565" s="311" t="s">
        <v>582</v>
      </c>
      <c r="E1565" s="311" t="s">
        <v>454</v>
      </c>
      <c r="F1565" s="313">
        <v>106.4413</v>
      </c>
      <c r="G1565" s="313"/>
      <c r="H1565" s="313"/>
      <c r="I1565" s="313"/>
      <c r="J1565" s="313"/>
      <c r="K1565" s="313"/>
      <c r="L1565" s="313"/>
      <c r="M1565" s="313"/>
      <c r="N1565" s="313"/>
      <c r="O1565" s="313"/>
      <c r="P1565" s="313"/>
      <c r="Q1565" s="313"/>
      <c r="R1565" s="313">
        <v>106.4413</v>
      </c>
      <c r="S1565" s="313"/>
      <c r="T1565" s="313"/>
      <c r="U1565" s="313"/>
      <c r="V1565" s="313"/>
    </row>
    <row r="1566" s="304" customFormat="1" ht="22.8" customHeight="1" spans="1:22">
      <c r="A1566" s="321" t="s">
        <v>582</v>
      </c>
      <c r="B1566" s="321" t="s">
        <v>583</v>
      </c>
      <c r="C1566" s="321"/>
      <c r="D1566" s="311" t="s">
        <v>584</v>
      </c>
      <c r="E1566" s="311" t="s">
        <v>460</v>
      </c>
      <c r="F1566" s="313">
        <v>106.4413</v>
      </c>
      <c r="G1566" s="313"/>
      <c r="H1566" s="313"/>
      <c r="I1566" s="313"/>
      <c r="J1566" s="313"/>
      <c r="K1566" s="313"/>
      <c r="L1566" s="313"/>
      <c r="M1566" s="313"/>
      <c r="N1566" s="313"/>
      <c r="O1566" s="313"/>
      <c r="P1566" s="313"/>
      <c r="Q1566" s="313"/>
      <c r="R1566" s="313">
        <v>106.4413</v>
      </c>
      <c r="S1566" s="313"/>
      <c r="T1566" s="313"/>
      <c r="U1566" s="313"/>
      <c r="V1566" s="313"/>
    </row>
    <row r="1567" s="304" customFormat="1" ht="22.8" customHeight="1" spans="1:22">
      <c r="A1567" s="314" t="s">
        <v>582</v>
      </c>
      <c r="B1567" s="314" t="s">
        <v>583</v>
      </c>
      <c r="C1567" s="314" t="s">
        <v>565</v>
      </c>
      <c r="D1567" s="315" t="s">
        <v>585</v>
      </c>
      <c r="E1567" s="325" t="s">
        <v>586</v>
      </c>
      <c r="F1567" s="317">
        <v>106.4413</v>
      </c>
      <c r="G1567" s="318"/>
      <c r="H1567" s="318"/>
      <c r="I1567" s="318"/>
      <c r="J1567" s="318"/>
      <c r="K1567" s="318"/>
      <c r="L1567" s="317"/>
      <c r="M1567" s="318"/>
      <c r="N1567" s="318"/>
      <c r="O1567" s="318"/>
      <c r="P1567" s="318"/>
      <c r="Q1567" s="318"/>
      <c r="R1567" s="318">
        <v>106.4413</v>
      </c>
      <c r="S1567" s="317"/>
      <c r="T1567" s="318"/>
      <c r="U1567" s="318"/>
      <c r="V1567" s="318"/>
    </row>
    <row r="1568" s="304" customFormat="1" ht="22.8" customHeight="1" spans="1:22">
      <c r="A1568" s="309"/>
      <c r="B1568" s="309"/>
      <c r="C1568" s="309"/>
      <c r="D1568" s="311" t="s">
        <v>1145</v>
      </c>
      <c r="E1568" s="311" t="s">
        <v>1146</v>
      </c>
      <c r="F1568" s="310">
        <v>1360.85454</v>
      </c>
      <c r="G1568" s="310">
        <v>1010.3653</v>
      </c>
      <c r="H1568" s="310">
        <v>490.542</v>
      </c>
      <c r="I1568" s="310">
        <v>190.7988</v>
      </c>
      <c r="J1568" s="310">
        <v>163.0845</v>
      </c>
      <c r="K1568" s="310">
        <v>165.94</v>
      </c>
      <c r="L1568" s="310">
        <v>229.24544</v>
      </c>
      <c r="M1568" s="310">
        <v>142.3253</v>
      </c>
      <c r="N1568" s="310"/>
      <c r="O1568" s="310">
        <v>77.3894</v>
      </c>
      <c r="P1568" s="310"/>
      <c r="Q1568" s="310">
        <v>9.53074</v>
      </c>
      <c r="R1568" s="310">
        <v>121.2438</v>
      </c>
      <c r="S1568" s="310"/>
      <c r="T1568" s="310"/>
      <c r="U1568" s="310"/>
      <c r="V1568" s="310"/>
    </row>
    <row r="1569" s="304" customFormat="1" ht="22.8" customHeight="1" spans="1:22">
      <c r="A1569" s="309"/>
      <c r="B1569" s="309"/>
      <c r="C1569" s="309"/>
      <c r="D1569" s="312" t="s">
        <v>1147</v>
      </c>
      <c r="E1569" s="312" t="s">
        <v>1148</v>
      </c>
      <c r="F1569" s="310">
        <v>1360.85454</v>
      </c>
      <c r="G1569" s="310">
        <v>1010.3653</v>
      </c>
      <c r="H1569" s="310">
        <v>490.542</v>
      </c>
      <c r="I1569" s="310">
        <v>190.7988</v>
      </c>
      <c r="J1569" s="310">
        <v>163.0845</v>
      </c>
      <c r="K1569" s="310">
        <v>165.94</v>
      </c>
      <c r="L1569" s="310">
        <v>229.24544</v>
      </c>
      <c r="M1569" s="310">
        <v>142.3253</v>
      </c>
      <c r="N1569" s="310"/>
      <c r="O1569" s="310">
        <v>77.3894</v>
      </c>
      <c r="P1569" s="310"/>
      <c r="Q1569" s="310">
        <v>9.53074</v>
      </c>
      <c r="R1569" s="310">
        <v>121.2438</v>
      </c>
      <c r="S1569" s="310"/>
      <c r="T1569" s="310"/>
      <c r="U1569" s="310"/>
      <c r="V1569" s="310"/>
    </row>
    <row r="1570" s="304" customFormat="1" ht="22.8" customHeight="1" spans="1:22">
      <c r="A1570" s="321" t="s">
        <v>568</v>
      </c>
      <c r="B1570" s="321"/>
      <c r="C1570" s="321"/>
      <c r="D1570" s="311" t="s">
        <v>568</v>
      </c>
      <c r="E1570" s="311" t="s">
        <v>264</v>
      </c>
      <c r="F1570" s="313">
        <v>151.85604</v>
      </c>
      <c r="G1570" s="313"/>
      <c r="H1570" s="313"/>
      <c r="I1570" s="313"/>
      <c r="J1570" s="313"/>
      <c r="K1570" s="313"/>
      <c r="L1570" s="313">
        <v>151.85604</v>
      </c>
      <c r="M1570" s="313">
        <v>142.3253</v>
      </c>
      <c r="N1570" s="313"/>
      <c r="O1570" s="313"/>
      <c r="P1570" s="313"/>
      <c r="Q1570" s="313">
        <v>9.53074</v>
      </c>
      <c r="R1570" s="313"/>
      <c r="S1570" s="313"/>
      <c r="T1570" s="313"/>
      <c r="U1570" s="313"/>
      <c r="V1570" s="313"/>
    </row>
    <row r="1571" s="304" customFormat="1" ht="22.8" customHeight="1" spans="1:22">
      <c r="A1571" s="321" t="s">
        <v>568</v>
      </c>
      <c r="B1571" s="321" t="s">
        <v>569</v>
      </c>
      <c r="C1571" s="321"/>
      <c r="D1571" s="311" t="s">
        <v>570</v>
      </c>
      <c r="E1571" s="311" t="s">
        <v>277</v>
      </c>
      <c r="F1571" s="313">
        <v>142.3253</v>
      </c>
      <c r="G1571" s="313"/>
      <c r="H1571" s="313"/>
      <c r="I1571" s="313"/>
      <c r="J1571" s="313"/>
      <c r="K1571" s="313"/>
      <c r="L1571" s="313">
        <v>142.3253</v>
      </c>
      <c r="M1571" s="313">
        <v>142.3253</v>
      </c>
      <c r="N1571" s="313"/>
      <c r="O1571" s="313"/>
      <c r="P1571" s="313"/>
      <c r="Q1571" s="313"/>
      <c r="R1571" s="313"/>
      <c r="S1571" s="313"/>
      <c r="T1571" s="313"/>
      <c r="U1571" s="313"/>
      <c r="V1571" s="313"/>
    </row>
    <row r="1572" s="304" customFormat="1" ht="22.8" customHeight="1" spans="1:22">
      <c r="A1572" s="314" t="s">
        <v>568</v>
      </c>
      <c r="B1572" s="314" t="s">
        <v>569</v>
      </c>
      <c r="C1572" s="314" t="s">
        <v>569</v>
      </c>
      <c r="D1572" s="315" t="s">
        <v>571</v>
      </c>
      <c r="E1572" s="325" t="s">
        <v>572</v>
      </c>
      <c r="F1572" s="317">
        <v>142.3253</v>
      </c>
      <c r="G1572" s="318"/>
      <c r="H1572" s="318"/>
      <c r="I1572" s="318"/>
      <c r="J1572" s="318"/>
      <c r="K1572" s="318"/>
      <c r="L1572" s="317">
        <v>142.3253</v>
      </c>
      <c r="M1572" s="318">
        <v>142.3253</v>
      </c>
      <c r="N1572" s="318"/>
      <c r="O1572" s="318"/>
      <c r="P1572" s="318"/>
      <c r="Q1572" s="318"/>
      <c r="R1572" s="318"/>
      <c r="S1572" s="317"/>
      <c r="T1572" s="318"/>
      <c r="U1572" s="318"/>
      <c r="V1572" s="318"/>
    </row>
    <row r="1573" s="304" customFormat="1" ht="22.8" customHeight="1" spans="1:22">
      <c r="A1573" s="321" t="s">
        <v>568</v>
      </c>
      <c r="B1573" s="321" t="s">
        <v>573</v>
      </c>
      <c r="C1573" s="321"/>
      <c r="D1573" s="311" t="s">
        <v>574</v>
      </c>
      <c r="E1573" s="311" t="s">
        <v>317</v>
      </c>
      <c r="F1573" s="313">
        <v>9.53074</v>
      </c>
      <c r="G1573" s="313"/>
      <c r="H1573" s="313"/>
      <c r="I1573" s="313"/>
      <c r="J1573" s="313"/>
      <c r="K1573" s="313"/>
      <c r="L1573" s="313">
        <v>9.53074</v>
      </c>
      <c r="M1573" s="313"/>
      <c r="N1573" s="313"/>
      <c r="O1573" s="313"/>
      <c r="P1573" s="313"/>
      <c r="Q1573" s="313">
        <v>9.53074</v>
      </c>
      <c r="R1573" s="313"/>
      <c r="S1573" s="313"/>
      <c r="T1573" s="313"/>
      <c r="U1573" s="313"/>
      <c r="V1573" s="313"/>
    </row>
    <row r="1574" s="304" customFormat="1" ht="22.8" customHeight="1" spans="1:22">
      <c r="A1574" s="314" t="s">
        <v>568</v>
      </c>
      <c r="B1574" s="314" t="s">
        <v>573</v>
      </c>
      <c r="C1574" s="314" t="s">
        <v>573</v>
      </c>
      <c r="D1574" s="315" t="s">
        <v>575</v>
      </c>
      <c r="E1574" s="325" t="s">
        <v>576</v>
      </c>
      <c r="F1574" s="317">
        <v>9.53074</v>
      </c>
      <c r="G1574" s="318"/>
      <c r="H1574" s="318"/>
      <c r="I1574" s="318"/>
      <c r="J1574" s="318"/>
      <c r="K1574" s="318"/>
      <c r="L1574" s="317">
        <v>9.53074</v>
      </c>
      <c r="M1574" s="318"/>
      <c r="N1574" s="318"/>
      <c r="O1574" s="318"/>
      <c r="P1574" s="318"/>
      <c r="Q1574" s="318">
        <v>9.53074</v>
      </c>
      <c r="R1574" s="318"/>
      <c r="S1574" s="317"/>
      <c r="T1574" s="318"/>
      <c r="U1574" s="318"/>
      <c r="V1574" s="318"/>
    </row>
    <row r="1575" s="304" customFormat="1" ht="22.8" customHeight="1" spans="1:22">
      <c r="A1575" s="321" t="s">
        <v>577</v>
      </c>
      <c r="B1575" s="321"/>
      <c r="C1575" s="321"/>
      <c r="D1575" s="311" t="s">
        <v>577</v>
      </c>
      <c r="E1575" s="311" t="s">
        <v>318</v>
      </c>
      <c r="F1575" s="313">
        <v>77.3894</v>
      </c>
      <c r="G1575" s="313"/>
      <c r="H1575" s="313"/>
      <c r="I1575" s="313"/>
      <c r="J1575" s="313"/>
      <c r="K1575" s="313"/>
      <c r="L1575" s="313">
        <v>77.3894</v>
      </c>
      <c r="M1575" s="313"/>
      <c r="N1575" s="313"/>
      <c r="O1575" s="313">
        <v>77.3894</v>
      </c>
      <c r="P1575" s="313"/>
      <c r="Q1575" s="313"/>
      <c r="R1575" s="313"/>
      <c r="S1575" s="313"/>
      <c r="T1575" s="313"/>
      <c r="U1575" s="313"/>
      <c r="V1575" s="313"/>
    </row>
    <row r="1576" s="304" customFormat="1" ht="22.8" customHeight="1" spans="1:22">
      <c r="A1576" s="321" t="s">
        <v>577</v>
      </c>
      <c r="B1576" s="321" t="s">
        <v>578</v>
      </c>
      <c r="C1576" s="321"/>
      <c r="D1576" s="311" t="s">
        <v>579</v>
      </c>
      <c r="E1576" s="311" t="s">
        <v>344</v>
      </c>
      <c r="F1576" s="313">
        <v>77.3894</v>
      </c>
      <c r="G1576" s="313"/>
      <c r="H1576" s="313"/>
      <c r="I1576" s="313"/>
      <c r="J1576" s="313"/>
      <c r="K1576" s="313"/>
      <c r="L1576" s="313">
        <v>77.3894</v>
      </c>
      <c r="M1576" s="313"/>
      <c r="N1576" s="313"/>
      <c r="O1576" s="313">
        <v>77.3894</v>
      </c>
      <c r="P1576" s="313"/>
      <c r="Q1576" s="313"/>
      <c r="R1576" s="313"/>
      <c r="S1576" s="313"/>
      <c r="T1576" s="313"/>
      <c r="U1576" s="313"/>
      <c r="V1576" s="313"/>
    </row>
    <row r="1577" s="304" customFormat="1" ht="22.8" customHeight="1" spans="1:22">
      <c r="A1577" s="314" t="s">
        <v>577</v>
      </c>
      <c r="B1577" s="314" t="s">
        <v>578</v>
      </c>
      <c r="C1577" s="314" t="s">
        <v>565</v>
      </c>
      <c r="D1577" s="315" t="s">
        <v>580</v>
      </c>
      <c r="E1577" s="325" t="s">
        <v>581</v>
      </c>
      <c r="F1577" s="317">
        <v>77.3894</v>
      </c>
      <c r="G1577" s="318"/>
      <c r="H1577" s="318"/>
      <c r="I1577" s="318"/>
      <c r="J1577" s="318"/>
      <c r="K1577" s="318"/>
      <c r="L1577" s="317">
        <v>77.3894</v>
      </c>
      <c r="M1577" s="318"/>
      <c r="N1577" s="318"/>
      <c r="O1577" s="318">
        <v>77.3894</v>
      </c>
      <c r="P1577" s="318"/>
      <c r="Q1577" s="318"/>
      <c r="R1577" s="318"/>
      <c r="S1577" s="317"/>
      <c r="T1577" s="318"/>
      <c r="U1577" s="318"/>
      <c r="V1577" s="318"/>
    </row>
    <row r="1578" s="304" customFormat="1" ht="22.8" customHeight="1" spans="1:22">
      <c r="A1578" s="321" t="s">
        <v>932</v>
      </c>
      <c r="B1578" s="321"/>
      <c r="C1578" s="321"/>
      <c r="D1578" s="311" t="s">
        <v>932</v>
      </c>
      <c r="E1578" s="311" t="s">
        <v>385</v>
      </c>
      <c r="F1578" s="313">
        <v>1010.3653</v>
      </c>
      <c r="G1578" s="313">
        <v>1010.3653</v>
      </c>
      <c r="H1578" s="313">
        <v>490.542</v>
      </c>
      <c r="I1578" s="313">
        <v>190.7988</v>
      </c>
      <c r="J1578" s="313">
        <v>163.0845</v>
      </c>
      <c r="K1578" s="313">
        <v>165.94</v>
      </c>
      <c r="L1578" s="313"/>
      <c r="M1578" s="313"/>
      <c r="N1578" s="313"/>
      <c r="O1578" s="313"/>
      <c r="P1578" s="313"/>
      <c r="Q1578" s="313"/>
      <c r="R1578" s="313"/>
      <c r="S1578" s="313"/>
      <c r="T1578" s="313"/>
      <c r="U1578" s="313"/>
      <c r="V1578" s="313"/>
    </row>
    <row r="1579" s="304" customFormat="1" ht="22.8" customHeight="1" spans="1:22">
      <c r="A1579" s="321" t="s">
        <v>932</v>
      </c>
      <c r="B1579" s="321" t="s">
        <v>565</v>
      </c>
      <c r="C1579" s="321"/>
      <c r="D1579" s="311" t="s">
        <v>933</v>
      </c>
      <c r="E1579" s="311" t="s">
        <v>386</v>
      </c>
      <c r="F1579" s="313">
        <v>1010.3653</v>
      </c>
      <c r="G1579" s="313">
        <v>1010.3653</v>
      </c>
      <c r="H1579" s="313">
        <v>490.542</v>
      </c>
      <c r="I1579" s="313">
        <v>190.7988</v>
      </c>
      <c r="J1579" s="313">
        <v>163.0845</v>
      </c>
      <c r="K1579" s="313">
        <v>165.94</v>
      </c>
      <c r="L1579" s="313"/>
      <c r="M1579" s="313"/>
      <c r="N1579" s="313"/>
      <c r="O1579" s="313"/>
      <c r="P1579" s="313"/>
      <c r="Q1579" s="313"/>
      <c r="R1579" s="313"/>
      <c r="S1579" s="313"/>
      <c r="T1579" s="313"/>
      <c r="U1579" s="313"/>
      <c r="V1579" s="313"/>
    </row>
    <row r="1580" s="304" customFormat="1" ht="22.8" customHeight="1" spans="1:22">
      <c r="A1580" s="314" t="s">
        <v>932</v>
      </c>
      <c r="B1580" s="314" t="s">
        <v>565</v>
      </c>
      <c r="C1580" s="314" t="s">
        <v>565</v>
      </c>
      <c r="D1580" s="315" t="s">
        <v>934</v>
      </c>
      <c r="E1580" s="325" t="s">
        <v>567</v>
      </c>
      <c r="F1580" s="317">
        <v>1010.3653</v>
      </c>
      <c r="G1580" s="318">
        <v>1010.3653</v>
      </c>
      <c r="H1580" s="318">
        <v>490.542</v>
      </c>
      <c r="I1580" s="318">
        <v>190.7988</v>
      </c>
      <c r="J1580" s="318">
        <v>163.0845</v>
      </c>
      <c r="K1580" s="318">
        <v>165.94</v>
      </c>
      <c r="L1580" s="317"/>
      <c r="M1580" s="318"/>
      <c r="N1580" s="318"/>
      <c r="O1580" s="318"/>
      <c r="P1580" s="318"/>
      <c r="Q1580" s="318"/>
      <c r="R1580" s="318"/>
      <c r="S1580" s="317"/>
      <c r="T1580" s="318"/>
      <c r="U1580" s="318"/>
      <c r="V1580" s="318"/>
    </row>
    <row r="1581" s="304" customFormat="1" ht="22.8" customHeight="1" spans="1:22">
      <c r="A1581" s="321" t="s">
        <v>582</v>
      </c>
      <c r="B1581" s="321"/>
      <c r="C1581" s="321"/>
      <c r="D1581" s="311" t="s">
        <v>582</v>
      </c>
      <c r="E1581" s="311" t="s">
        <v>454</v>
      </c>
      <c r="F1581" s="313">
        <v>121.2438</v>
      </c>
      <c r="G1581" s="313"/>
      <c r="H1581" s="313"/>
      <c r="I1581" s="313"/>
      <c r="J1581" s="313"/>
      <c r="K1581" s="313"/>
      <c r="L1581" s="313"/>
      <c r="M1581" s="313"/>
      <c r="N1581" s="313"/>
      <c r="O1581" s="313"/>
      <c r="P1581" s="313"/>
      <c r="Q1581" s="313"/>
      <c r="R1581" s="313">
        <v>121.2438</v>
      </c>
      <c r="S1581" s="313"/>
      <c r="T1581" s="313"/>
      <c r="U1581" s="313"/>
      <c r="V1581" s="313"/>
    </row>
    <row r="1582" s="304" customFormat="1" ht="22.8" customHeight="1" spans="1:22">
      <c r="A1582" s="321" t="s">
        <v>582</v>
      </c>
      <c r="B1582" s="321" t="s">
        <v>583</v>
      </c>
      <c r="C1582" s="321"/>
      <c r="D1582" s="311" t="s">
        <v>584</v>
      </c>
      <c r="E1582" s="311" t="s">
        <v>460</v>
      </c>
      <c r="F1582" s="313">
        <v>121.2438</v>
      </c>
      <c r="G1582" s="313"/>
      <c r="H1582" s="313"/>
      <c r="I1582" s="313"/>
      <c r="J1582" s="313"/>
      <c r="K1582" s="313"/>
      <c r="L1582" s="313"/>
      <c r="M1582" s="313"/>
      <c r="N1582" s="313"/>
      <c r="O1582" s="313"/>
      <c r="P1582" s="313"/>
      <c r="Q1582" s="313"/>
      <c r="R1582" s="313">
        <v>121.2438</v>
      </c>
      <c r="S1582" s="313"/>
      <c r="T1582" s="313"/>
      <c r="U1582" s="313"/>
      <c r="V1582" s="313"/>
    </row>
    <row r="1583" s="304" customFormat="1" ht="22.8" customHeight="1" spans="1:22">
      <c r="A1583" s="314" t="s">
        <v>582</v>
      </c>
      <c r="B1583" s="314" t="s">
        <v>583</v>
      </c>
      <c r="C1583" s="314" t="s">
        <v>565</v>
      </c>
      <c r="D1583" s="315" t="s">
        <v>585</v>
      </c>
      <c r="E1583" s="325" t="s">
        <v>586</v>
      </c>
      <c r="F1583" s="317">
        <v>121.2438</v>
      </c>
      <c r="G1583" s="318"/>
      <c r="H1583" s="318"/>
      <c r="I1583" s="318"/>
      <c r="J1583" s="318"/>
      <c r="K1583" s="318"/>
      <c r="L1583" s="317"/>
      <c r="M1583" s="318"/>
      <c r="N1583" s="318"/>
      <c r="O1583" s="318"/>
      <c r="P1583" s="318"/>
      <c r="Q1583" s="318"/>
      <c r="R1583" s="318">
        <v>121.2438</v>
      </c>
      <c r="S1583" s="317"/>
      <c r="T1583" s="318"/>
      <c r="U1583" s="318"/>
      <c r="V1583" s="318"/>
    </row>
    <row r="1584" s="304" customFormat="1" ht="22.8" customHeight="1" spans="1:22">
      <c r="A1584" s="309"/>
      <c r="B1584" s="309"/>
      <c r="C1584" s="309"/>
      <c r="D1584" s="311" t="s">
        <v>1149</v>
      </c>
      <c r="E1584" s="311" t="s">
        <v>1150</v>
      </c>
      <c r="F1584" s="310">
        <v>1071.843365</v>
      </c>
      <c r="G1584" s="310">
        <v>795.3154</v>
      </c>
      <c r="H1584" s="310">
        <v>386.142</v>
      </c>
      <c r="I1584" s="310">
        <v>157.9764</v>
      </c>
      <c r="J1584" s="310">
        <v>130.407</v>
      </c>
      <c r="K1584" s="310">
        <v>120.79</v>
      </c>
      <c r="L1584" s="310">
        <v>181.090165</v>
      </c>
      <c r="M1584" s="310">
        <v>112.5733</v>
      </c>
      <c r="N1584" s="310"/>
      <c r="O1584" s="310">
        <v>61.2118</v>
      </c>
      <c r="P1584" s="310"/>
      <c r="Q1584" s="310">
        <v>7.305065</v>
      </c>
      <c r="R1584" s="310">
        <v>95.4378</v>
      </c>
      <c r="S1584" s="310"/>
      <c r="T1584" s="310"/>
      <c r="U1584" s="310"/>
      <c r="V1584" s="310"/>
    </row>
    <row r="1585" s="304" customFormat="1" ht="22.8" customHeight="1" spans="1:22">
      <c r="A1585" s="309"/>
      <c r="B1585" s="309"/>
      <c r="C1585" s="309"/>
      <c r="D1585" s="312" t="s">
        <v>1151</v>
      </c>
      <c r="E1585" s="312" t="s">
        <v>1152</v>
      </c>
      <c r="F1585" s="310">
        <v>1071.843365</v>
      </c>
      <c r="G1585" s="310">
        <v>795.3154</v>
      </c>
      <c r="H1585" s="310">
        <v>386.142</v>
      </c>
      <c r="I1585" s="310">
        <v>157.9764</v>
      </c>
      <c r="J1585" s="310">
        <v>130.407</v>
      </c>
      <c r="K1585" s="310">
        <v>120.79</v>
      </c>
      <c r="L1585" s="310">
        <v>181.090165</v>
      </c>
      <c r="M1585" s="310">
        <v>112.5733</v>
      </c>
      <c r="N1585" s="310"/>
      <c r="O1585" s="310">
        <v>61.2118</v>
      </c>
      <c r="P1585" s="310"/>
      <c r="Q1585" s="310">
        <v>7.305065</v>
      </c>
      <c r="R1585" s="310">
        <v>95.4378</v>
      </c>
      <c r="S1585" s="310"/>
      <c r="T1585" s="310"/>
      <c r="U1585" s="310"/>
      <c r="V1585" s="310"/>
    </row>
    <row r="1586" s="304" customFormat="1" ht="22.8" customHeight="1" spans="1:22">
      <c r="A1586" s="321" t="s">
        <v>568</v>
      </c>
      <c r="B1586" s="321"/>
      <c r="C1586" s="321"/>
      <c r="D1586" s="311" t="s">
        <v>568</v>
      </c>
      <c r="E1586" s="311" t="s">
        <v>264</v>
      </c>
      <c r="F1586" s="313">
        <v>119.878365</v>
      </c>
      <c r="G1586" s="313"/>
      <c r="H1586" s="313"/>
      <c r="I1586" s="313"/>
      <c r="J1586" s="313"/>
      <c r="K1586" s="313"/>
      <c r="L1586" s="313">
        <v>119.878365</v>
      </c>
      <c r="M1586" s="313">
        <v>112.5733</v>
      </c>
      <c r="N1586" s="313"/>
      <c r="O1586" s="313"/>
      <c r="P1586" s="313"/>
      <c r="Q1586" s="313">
        <v>7.305065</v>
      </c>
      <c r="R1586" s="313"/>
      <c r="S1586" s="313"/>
      <c r="T1586" s="313"/>
      <c r="U1586" s="313"/>
      <c r="V1586" s="313"/>
    </row>
    <row r="1587" s="304" customFormat="1" ht="22.8" customHeight="1" spans="1:22">
      <c r="A1587" s="321" t="s">
        <v>568</v>
      </c>
      <c r="B1587" s="321" t="s">
        <v>569</v>
      </c>
      <c r="C1587" s="321"/>
      <c r="D1587" s="311" t="s">
        <v>570</v>
      </c>
      <c r="E1587" s="311" t="s">
        <v>277</v>
      </c>
      <c r="F1587" s="313">
        <v>112.5733</v>
      </c>
      <c r="G1587" s="313"/>
      <c r="H1587" s="313"/>
      <c r="I1587" s="313"/>
      <c r="J1587" s="313"/>
      <c r="K1587" s="313"/>
      <c r="L1587" s="313">
        <v>112.5733</v>
      </c>
      <c r="M1587" s="313">
        <v>112.5733</v>
      </c>
      <c r="N1587" s="313"/>
      <c r="O1587" s="313"/>
      <c r="P1587" s="313"/>
      <c r="Q1587" s="313"/>
      <c r="R1587" s="313"/>
      <c r="S1587" s="313"/>
      <c r="T1587" s="313"/>
      <c r="U1587" s="313"/>
      <c r="V1587" s="313"/>
    </row>
    <row r="1588" s="304" customFormat="1" ht="22.8" customHeight="1" spans="1:22">
      <c r="A1588" s="314" t="s">
        <v>568</v>
      </c>
      <c r="B1588" s="314" t="s">
        <v>569</v>
      </c>
      <c r="C1588" s="314" t="s">
        <v>569</v>
      </c>
      <c r="D1588" s="315" t="s">
        <v>571</v>
      </c>
      <c r="E1588" s="325" t="s">
        <v>572</v>
      </c>
      <c r="F1588" s="317">
        <v>112.5733</v>
      </c>
      <c r="G1588" s="318"/>
      <c r="H1588" s="318"/>
      <c r="I1588" s="318"/>
      <c r="J1588" s="318"/>
      <c r="K1588" s="318"/>
      <c r="L1588" s="317">
        <v>112.5733</v>
      </c>
      <c r="M1588" s="318">
        <v>112.5733</v>
      </c>
      <c r="N1588" s="318"/>
      <c r="O1588" s="318"/>
      <c r="P1588" s="318"/>
      <c r="Q1588" s="318"/>
      <c r="R1588" s="318"/>
      <c r="S1588" s="317"/>
      <c r="T1588" s="318"/>
      <c r="U1588" s="318"/>
      <c r="V1588" s="318"/>
    </row>
    <row r="1589" s="304" customFormat="1" ht="22.8" customHeight="1" spans="1:22">
      <c r="A1589" s="321" t="s">
        <v>568</v>
      </c>
      <c r="B1589" s="321" t="s">
        <v>573</v>
      </c>
      <c r="C1589" s="321"/>
      <c r="D1589" s="311" t="s">
        <v>574</v>
      </c>
      <c r="E1589" s="311" t="s">
        <v>317</v>
      </c>
      <c r="F1589" s="313">
        <v>7.305065</v>
      </c>
      <c r="G1589" s="313"/>
      <c r="H1589" s="313"/>
      <c r="I1589" s="313"/>
      <c r="J1589" s="313"/>
      <c r="K1589" s="313"/>
      <c r="L1589" s="313">
        <v>7.305065</v>
      </c>
      <c r="M1589" s="313"/>
      <c r="N1589" s="313"/>
      <c r="O1589" s="313"/>
      <c r="P1589" s="313"/>
      <c r="Q1589" s="313">
        <v>7.305065</v>
      </c>
      <c r="R1589" s="313"/>
      <c r="S1589" s="313"/>
      <c r="T1589" s="313"/>
      <c r="U1589" s="313"/>
      <c r="V1589" s="313"/>
    </row>
    <row r="1590" s="304" customFormat="1" ht="22.8" customHeight="1" spans="1:22">
      <c r="A1590" s="314" t="s">
        <v>568</v>
      </c>
      <c r="B1590" s="314" t="s">
        <v>573</v>
      </c>
      <c r="C1590" s="314" t="s">
        <v>573</v>
      </c>
      <c r="D1590" s="315" t="s">
        <v>575</v>
      </c>
      <c r="E1590" s="325" t="s">
        <v>576</v>
      </c>
      <c r="F1590" s="317">
        <v>7.305065</v>
      </c>
      <c r="G1590" s="318"/>
      <c r="H1590" s="318"/>
      <c r="I1590" s="318"/>
      <c r="J1590" s="318"/>
      <c r="K1590" s="318"/>
      <c r="L1590" s="317">
        <v>7.305065</v>
      </c>
      <c r="M1590" s="318"/>
      <c r="N1590" s="318"/>
      <c r="O1590" s="318"/>
      <c r="P1590" s="318"/>
      <c r="Q1590" s="318">
        <v>7.305065</v>
      </c>
      <c r="R1590" s="318"/>
      <c r="S1590" s="317"/>
      <c r="T1590" s="318"/>
      <c r="U1590" s="318"/>
      <c r="V1590" s="318"/>
    </row>
    <row r="1591" s="304" customFormat="1" ht="22.8" customHeight="1" spans="1:22">
      <c r="A1591" s="321" t="s">
        <v>577</v>
      </c>
      <c r="B1591" s="321"/>
      <c r="C1591" s="321"/>
      <c r="D1591" s="311" t="s">
        <v>577</v>
      </c>
      <c r="E1591" s="311" t="s">
        <v>318</v>
      </c>
      <c r="F1591" s="313">
        <v>61.2118</v>
      </c>
      <c r="G1591" s="313"/>
      <c r="H1591" s="313"/>
      <c r="I1591" s="313"/>
      <c r="J1591" s="313"/>
      <c r="K1591" s="313"/>
      <c r="L1591" s="313">
        <v>61.2118</v>
      </c>
      <c r="M1591" s="313"/>
      <c r="N1591" s="313"/>
      <c r="O1591" s="313">
        <v>61.2118</v>
      </c>
      <c r="P1591" s="313"/>
      <c r="Q1591" s="313"/>
      <c r="R1591" s="313"/>
      <c r="S1591" s="313"/>
      <c r="T1591" s="313"/>
      <c r="U1591" s="313"/>
      <c r="V1591" s="313"/>
    </row>
    <row r="1592" s="304" customFormat="1" ht="22.8" customHeight="1" spans="1:22">
      <c r="A1592" s="321" t="s">
        <v>577</v>
      </c>
      <c r="B1592" s="321" t="s">
        <v>578</v>
      </c>
      <c r="C1592" s="321"/>
      <c r="D1592" s="311" t="s">
        <v>579</v>
      </c>
      <c r="E1592" s="311" t="s">
        <v>344</v>
      </c>
      <c r="F1592" s="313">
        <v>61.2118</v>
      </c>
      <c r="G1592" s="313"/>
      <c r="H1592" s="313"/>
      <c r="I1592" s="313"/>
      <c r="J1592" s="313"/>
      <c r="K1592" s="313"/>
      <c r="L1592" s="313">
        <v>61.2118</v>
      </c>
      <c r="M1592" s="313"/>
      <c r="N1592" s="313"/>
      <c r="O1592" s="313">
        <v>61.2118</v>
      </c>
      <c r="P1592" s="313"/>
      <c r="Q1592" s="313"/>
      <c r="R1592" s="313"/>
      <c r="S1592" s="313"/>
      <c r="T1592" s="313"/>
      <c r="U1592" s="313"/>
      <c r="V1592" s="313"/>
    </row>
    <row r="1593" s="304" customFormat="1" ht="22.8" customHeight="1" spans="1:22">
      <c r="A1593" s="314" t="s">
        <v>577</v>
      </c>
      <c r="B1593" s="314" t="s">
        <v>578</v>
      </c>
      <c r="C1593" s="314" t="s">
        <v>565</v>
      </c>
      <c r="D1593" s="315" t="s">
        <v>580</v>
      </c>
      <c r="E1593" s="325" t="s">
        <v>581</v>
      </c>
      <c r="F1593" s="317">
        <v>61.2118</v>
      </c>
      <c r="G1593" s="318"/>
      <c r="H1593" s="318"/>
      <c r="I1593" s="318"/>
      <c r="J1593" s="318"/>
      <c r="K1593" s="318"/>
      <c r="L1593" s="317">
        <v>61.2118</v>
      </c>
      <c r="M1593" s="318"/>
      <c r="N1593" s="318"/>
      <c r="O1593" s="318">
        <v>61.2118</v>
      </c>
      <c r="P1593" s="318"/>
      <c r="Q1593" s="318"/>
      <c r="R1593" s="318"/>
      <c r="S1593" s="317"/>
      <c r="T1593" s="318"/>
      <c r="U1593" s="318"/>
      <c r="V1593" s="318"/>
    </row>
    <row r="1594" s="304" customFormat="1" ht="22.8" customHeight="1" spans="1:22">
      <c r="A1594" s="321" t="s">
        <v>932</v>
      </c>
      <c r="B1594" s="321"/>
      <c r="C1594" s="321"/>
      <c r="D1594" s="311" t="s">
        <v>932</v>
      </c>
      <c r="E1594" s="311" t="s">
        <v>385</v>
      </c>
      <c r="F1594" s="313">
        <v>795.3154</v>
      </c>
      <c r="G1594" s="313">
        <v>795.3154</v>
      </c>
      <c r="H1594" s="313">
        <v>386.142</v>
      </c>
      <c r="I1594" s="313">
        <v>157.9764</v>
      </c>
      <c r="J1594" s="313">
        <v>130.407</v>
      </c>
      <c r="K1594" s="313">
        <v>120.79</v>
      </c>
      <c r="L1594" s="313"/>
      <c r="M1594" s="313"/>
      <c r="N1594" s="313"/>
      <c r="O1594" s="313"/>
      <c r="P1594" s="313"/>
      <c r="Q1594" s="313"/>
      <c r="R1594" s="313"/>
      <c r="S1594" s="313"/>
      <c r="T1594" s="313"/>
      <c r="U1594" s="313"/>
      <c r="V1594" s="313"/>
    </row>
    <row r="1595" s="304" customFormat="1" ht="22.8" customHeight="1" spans="1:22">
      <c r="A1595" s="321" t="s">
        <v>932</v>
      </c>
      <c r="B1595" s="321" t="s">
        <v>565</v>
      </c>
      <c r="C1595" s="321"/>
      <c r="D1595" s="311" t="s">
        <v>933</v>
      </c>
      <c r="E1595" s="311" t="s">
        <v>386</v>
      </c>
      <c r="F1595" s="313">
        <v>795.3154</v>
      </c>
      <c r="G1595" s="313">
        <v>795.3154</v>
      </c>
      <c r="H1595" s="313">
        <v>386.142</v>
      </c>
      <c r="I1595" s="313">
        <v>157.9764</v>
      </c>
      <c r="J1595" s="313">
        <v>130.407</v>
      </c>
      <c r="K1595" s="313">
        <v>120.79</v>
      </c>
      <c r="L1595" s="313"/>
      <c r="M1595" s="313"/>
      <c r="N1595" s="313"/>
      <c r="O1595" s="313"/>
      <c r="P1595" s="313"/>
      <c r="Q1595" s="313"/>
      <c r="R1595" s="313"/>
      <c r="S1595" s="313"/>
      <c r="T1595" s="313"/>
      <c r="U1595" s="313"/>
      <c r="V1595" s="313"/>
    </row>
    <row r="1596" s="304" customFormat="1" ht="22.8" customHeight="1" spans="1:22">
      <c r="A1596" s="314" t="s">
        <v>932</v>
      </c>
      <c r="B1596" s="314" t="s">
        <v>565</v>
      </c>
      <c r="C1596" s="314" t="s">
        <v>565</v>
      </c>
      <c r="D1596" s="315" t="s">
        <v>934</v>
      </c>
      <c r="E1596" s="325" t="s">
        <v>567</v>
      </c>
      <c r="F1596" s="317">
        <v>795.3154</v>
      </c>
      <c r="G1596" s="318">
        <v>795.3154</v>
      </c>
      <c r="H1596" s="318">
        <v>386.142</v>
      </c>
      <c r="I1596" s="318">
        <v>157.9764</v>
      </c>
      <c r="J1596" s="318">
        <v>130.407</v>
      </c>
      <c r="K1596" s="318">
        <v>120.79</v>
      </c>
      <c r="L1596" s="317"/>
      <c r="M1596" s="318"/>
      <c r="N1596" s="318"/>
      <c r="O1596" s="318"/>
      <c r="P1596" s="318"/>
      <c r="Q1596" s="318"/>
      <c r="R1596" s="318"/>
      <c r="S1596" s="317"/>
      <c r="T1596" s="318"/>
      <c r="U1596" s="318"/>
      <c r="V1596" s="318"/>
    </row>
    <row r="1597" s="304" customFormat="1" ht="22.8" customHeight="1" spans="1:22">
      <c r="A1597" s="321" t="s">
        <v>582</v>
      </c>
      <c r="B1597" s="321"/>
      <c r="C1597" s="321"/>
      <c r="D1597" s="311" t="s">
        <v>582</v>
      </c>
      <c r="E1597" s="311" t="s">
        <v>454</v>
      </c>
      <c r="F1597" s="313">
        <v>95.4378</v>
      </c>
      <c r="G1597" s="313"/>
      <c r="H1597" s="313"/>
      <c r="I1597" s="313"/>
      <c r="J1597" s="313"/>
      <c r="K1597" s="313"/>
      <c r="L1597" s="313"/>
      <c r="M1597" s="313"/>
      <c r="N1597" s="313"/>
      <c r="O1597" s="313"/>
      <c r="P1597" s="313"/>
      <c r="Q1597" s="313"/>
      <c r="R1597" s="313">
        <v>95.4378</v>
      </c>
      <c r="S1597" s="313"/>
      <c r="T1597" s="313"/>
      <c r="U1597" s="313"/>
      <c r="V1597" s="313"/>
    </row>
    <row r="1598" s="304" customFormat="1" ht="22.8" customHeight="1" spans="1:22">
      <c r="A1598" s="321" t="s">
        <v>582</v>
      </c>
      <c r="B1598" s="321" t="s">
        <v>583</v>
      </c>
      <c r="C1598" s="321"/>
      <c r="D1598" s="311" t="s">
        <v>584</v>
      </c>
      <c r="E1598" s="311" t="s">
        <v>460</v>
      </c>
      <c r="F1598" s="313">
        <v>95.4378</v>
      </c>
      <c r="G1598" s="313"/>
      <c r="H1598" s="313"/>
      <c r="I1598" s="313"/>
      <c r="J1598" s="313"/>
      <c r="K1598" s="313"/>
      <c r="L1598" s="313"/>
      <c r="M1598" s="313"/>
      <c r="N1598" s="313"/>
      <c r="O1598" s="313"/>
      <c r="P1598" s="313"/>
      <c r="Q1598" s="313"/>
      <c r="R1598" s="313">
        <v>95.4378</v>
      </c>
      <c r="S1598" s="313"/>
      <c r="T1598" s="313"/>
      <c r="U1598" s="313"/>
      <c r="V1598" s="313"/>
    </row>
    <row r="1599" s="304" customFormat="1" ht="22.8" customHeight="1" spans="1:22">
      <c r="A1599" s="314" t="s">
        <v>582</v>
      </c>
      <c r="B1599" s="314" t="s">
        <v>583</v>
      </c>
      <c r="C1599" s="314" t="s">
        <v>565</v>
      </c>
      <c r="D1599" s="315" t="s">
        <v>585</v>
      </c>
      <c r="E1599" s="325" t="s">
        <v>586</v>
      </c>
      <c r="F1599" s="317">
        <v>95.4378</v>
      </c>
      <c r="G1599" s="318"/>
      <c r="H1599" s="318"/>
      <c r="I1599" s="318"/>
      <c r="J1599" s="318"/>
      <c r="K1599" s="318"/>
      <c r="L1599" s="317"/>
      <c r="M1599" s="318"/>
      <c r="N1599" s="318"/>
      <c r="O1599" s="318"/>
      <c r="P1599" s="318"/>
      <c r="Q1599" s="318"/>
      <c r="R1599" s="318">
        <v>95.4378</v>
      </c>
      <c r="S1599" s="317"/>
      <c r="T1599" s="318"/>
      <c r="U1599" s="318"/>
      <c r="V1599" s="318"/>
    </row>
    <row r="1600" s="304" customFormat="1" ht="22.8" customHeight="1" spans="1:22">
      <c r="A1600" s="309"/>
      <c r="B1600" s="309"/>
      <c r="C1600" s="309"/>
      <c r="D1600" s="311" t="s">
        <v>1153</v>
      </c>
      <c r="E1600" s="311" t="s">
        <v>1154</v>
      </c>
      <c r="F1600" s="310">
        <v>1011.065036</v>
      </c>
      <c r="G1600" s="310">
        <v>749.672</v>
      </c>
      <c r="H1600" s="310">
        <v>365.3232</v>
      </c>
      <c r="I1600" s="310">
        <v>146.5392</v>
      </c>
      <c r="J1600" s="310">
        <v>123.9052</v>
      </c>
      <c r="K1600" s="310">
        <v>113.9044</v>
      </c>
      <c r="L1600" s="310">
        <v>171.432436</v>
      </c>
      <c r="M1600" s="310">
        <v>106.5933</v>
      </c>
      <c r="N1600" s="310"/>
      <c r="O1600" s="310">
        <v>57.9601</v>
      </c>
      <c r="P1600" s="310"/>
      <c r="Q1600" s="310">
        <v>6.879036</v>
      </c>
      <c r="R1600" s="310">
        <v>89.9606</v>
      </c>
      <c r="S1600" s="310"/>
      <c r="T1600" s="310"/>
      <c r="U1600" s="310"/>
      <c r="V1600" s="310"/>
    </row>
    <row r="1601" s="304" customFormat="1" ht="22.8" customHeight="1" spans="1:22">
      <c r="A1601" s="309"/>
      <c r="B1601" s="309"/>
      <c r="C1601" s="309"/>
      <c r="D1601" s="312" t="s">
        <v>1155</v>
      </c>
      <c r="E1601" s="312" t="s">
        <v>1156</v>
      </c>
      <c r="F1601" s="310">
        <v>1011.065036</v>
      </c>
      <c r="G1601" s="310">
        <v>749.672</v>
      </c>
      <c r="H1601" s="310">
        <v>365.3232</v>
      </c>
      <c r="I1601" s="310">
        <v>146.5392</v>
      </c>
      <c r="J1601" s="310">
        <v>123.9052</v>
      </c>
      <c r="K1601" s="310">
        <v>113.9044</v>
      </c>
      <c r="L1601" s="310">
        <v>171.432436</v>
      </c>
      <c r="M1601" s="310">
        <v>106.5933</v>
      </c>
      <c r="N1601" s="310"/>
      <c r="O1601" s="310">
        <v>57.9601</v>
      </c>
      <c r="P1601" s="310"/>
      <c r="Q1601" s="310">
        <v>6.879036</v>
      </c>
      <c r="R1601" s="310">
        <v>89.9606</v>
      </c>
      <c r="S1601" s="310"/>
      <c r="T1601" s="310"/>
      <c r="U1601" s="310"/>
      <c r="V1601" s="310"/>
    </row>
    <row r="1602" s="304" customFormat="1" ht="22.8" customHeight="1" spans="1:22">
      <c r="A1602" s="321" t="s">
        <v>568</v>
      </c>
      <c r="B1602" s="321"/>
      <c r="C1602" s="321"/>
      <c r="D1602" s="311" t="s">
        <v>568</v>
      </c>
      <c r="E1602" s="311" t="s">
        <v>264</v>
      </c>
      <c r="F1602" s="313">
        <v>113.472336</v>
      </c>
      <c r="G1602" s="313"/>
      <c r="H1602" s="313"/>
      <c r="I1602" s="313"/>
      <c r="J1602" s="313"/>
      <c r="K1602" s="313"/>
      <c r="L1602" s="313">
        <v>113.472336</v>
      </c>
      <c r="M1602" s="313">
        <v>106.5933</v>
      </c>
      <c r="N1602" s="313"/>
      <c r="O1602" s="313"/>
      <c r="P1602" s="313"/>
      <c r="Q1602" s="313">
        <v>6.879036</v>
      </c>
      <c r="R1602" s="313"/>
      <c r="S1602" s="313"/>
      <c r="T1602" s="313"/>
      <c r="U1602" s="313"/>
      <c r="V1602" s="313"/>
    </row>
    <row r="1603" s="304" customFormat="1" ht="22.8" customHeight="1" spans="1:22">
      <c r="A1603" s="321" t="s">
        <v>568</v>
      </c>
      <c r="B1603" s="321" t="s">
        <v>569</v>
      </c>
      <c r="C1603" s="321"/>
      <c r="D1603" s="311" t="s">
        <v>570</v>
      </c>
      <c r="E1603" s="311" t="s">
        <v>277</v>
      </c>
      <c r="F1603" s="313">
        <v>106.5933</v>
      </c>
      <c r="G1603" s="313"/>
      <c r="H1603" s="313"/>
      <c r="I1603" s="313"/>
      <c r="J1603" s="313"/>
      <c r="K1603" s="313"/>
      <c r="L1603" s="313">
        <v>106.5933</v>
      </c>
      <c r="M1603" s="313">
        <v>106.5933</v>
      </c>
      <c r="N1603" s="313"/>
      <c r="O1603" s="313"/>
      <c r="P1603" s="313"/>
      <c r="Q1603" s="313"/>
      <c r="R1603" s="313"/>
      <c r="S1603" s="313"/>
      <c r="T1603" s="313"/>
      <c r="U1603" s="313"/>
      <c r="V1603" s="313"/>
    </row>
    <row r="1604" s="304" customFormat="1" ht="22.8" customHeight="1" spans="1:22">
      <c r="A1604" s="314" t="s">
        <v>568</v>
      </c>
      <c r="B1604" s="314" t="s">
        <v>569</v>
      </c>
      <c r="C1604" s="314" t="s">
        <v>569</v>
      </c>
      <c r="D1604" s="315" t="s">
        <v>571</v>
      </c>
      <c r="E1604" s="325" t="s">
        <v>572</v>
      </c>
      <c r="F1604" s="317">
        <v>106.5933</v>
      </c>
      <c r="G1604" s="318"/>
      <c r="H1604" s="318"/>
      <c r="I1604" s="318"/>
      <c r="J1604" s="318"/>
      <c r="K1604" s="318"/>
      <c r="L1604" s="317">
        <v>106.5933</v>
      </c>
      <c r="M1604" s="318">
        <v>106.5933</v>
      </c>
      <c r="N1604" s="318"/>
      <c r="O1604" s="318"/>
      <c r="P1604" s="318"/>
      <c r="Q1604" s="318"/>
      <c r="R1604" s="318"/>
      <c r="S1604" s="317"/>
      <c r="T1604" s="318"/>
      <c r="U1604" s="318"/>
      <c r="V1604" s="318"/>
    </row>
    <row r="1605" s="304" customFormat="1" ht="22.8" customHeight="1" spans="1:22">
      <c r="A1605" s="321" t="s">
        <v>568</v>
      </c>
      <c r="B1605" s="321" t="s">
        <v>573</v>
      </c>
      <c r="C1605" s="321"/>
      <c r="D1605" s="311" t="s">
        <v>574</v>
      </c>
      <c r="E1605" s="311" t="s">
        <v>317</v>
      </c>
      <c r="F1605" s="313">
        <v>6.879036</v>
      </c>
      <c r="G1605" s="313"/>
      <c r="H1605" s="313"/>
      <c r="I1605" s="313"/>
      <c r="J1605" s="313"/>
      <c r="K1605" s="313"/>
      <c r="L1605" s="313">
        <v>6.879036</v>
      </c>
      <c r="M1605" s="313"/>
      <c r="N1605" s="313"/>
      <c r="O1605" s="313"/>
      <c r="P1605" s="313"/>
      <c r="Q1605" s="313">
        <v>6.879036</v>
      </c>
      <c r="R1605" s="313"/>
      <c r="S1605" s="313"/>
      <c r="T1605" s="313"/>
      <c r="U1605" s="313"/>
      <c r="V1605" s="313"/>
    </row>
    <row r="1606" s="304" customFormat="1" ht="22.8" customHeight="1" spans="1:22">
      <c r="A1606" s="314" t="s">
        <v>568</v>
      </c>
      <c r="B1606" s="314" t="s">
        <v>573</v>
      </c>
      <c r="C1606" s="314" t="s">
        <v>573</v>
      </c>
      <c r="D1606" s="315" t="s">
        <v>575</v>
      </c>
      <c r="E1606" s="325" t="s">
        <v>576</v>
      </c>
      <c r="F1606" s="317">
        <v>6.879036</v>
      </c>
      <c r="G1606" s="318"/>
      <c r="H1606" s="318"/>
      <c r="I1606" s="318"/>
      <c r="J1606" s="318"/>
      <c r="K1606" s="318"/>
      <c r="L1606" s="317">
        <v>6.879036</v>
      </c>
      <c r="M1606" s="318"/>
      <c r="N1606" s="318"/>
      <c r="O1606" s="318"/>
      <c r="P1606" s="318"/>
      <c r="Q1606" s="318">
        <v>6.879036</v>
      </c>
      <c r="R1606" s="318"/>
      <c r="S1606" s="317"/>
      <c r="T1606" s="318"/>
      <c r="U1606" s="318"/>
      <c r="V1606" s="318"/>
    </row>
    <row r="1607" s="304" customFormat="1" ht="22.8" customHeight="1" spans="1:22">
      <c r="A1607" s="321" t="s">
        <v>577</v>
      </c>
      <c r="B1607" s="321"/>
      <c r="C1607" s="321"/>
      <c r="D1607" s="311" t="s">
        <v>577</v>
      </c>
      <c r="E1607" s="311" t="s">
        <v>318</v>
      </c>
      <c r="F1607" s="313">
        <v>57.9601</v>
      </c>
      <c r="G1607" s="313"/>
      <c r="H1607" s="313"/>
      <c r="I1607" s="313"/>
      <c r="J1607" s="313"/>
      <c r="K1607" s="313"/>
      <c r="L1607" s="313">
        <v>57.9601</v>
      </c>
      <c r="M1607" s="313"/>
      <c r="N1607" s="313"/>
      <c r="O1607" s="313">
        <v>57.9601</v>
      </c>
      <c r="P1607" s="313"/>
      <c r="Q1607" s="313"/>
      <c r="R1607" s="313"/>
      <c r="S1607" s="313"/>
      <c r="T1607" s="313"/>
      <c r="U1607" s="313"/>
      <c r="V1607" s="313"/>
    </row>
    <row r="1608" s="304" customFormat="1" ht="22.8" customHeight="1" spans="1:22">
      <c r="A1608" s="321" t="s">
        <v>577</v>
      </c>
      <c r="B1608" s="321" t="s">
        <v>578</v>
      </c>
      <c r="C1608" s="321"/>
      <c r="D1608" s="311" t="s">
        <v>579</v>
      </c>
      <c r="E1608" s="311" t="s">
        <v>344</v>
      </c>
      <c r="F1608" s="313">
        <v>57.9601</v>
      </c>
      <c r="G1608" s="313"/>
      <c r="H1608" s="313"/>
      <c r="I1608" s="313"/>
      <c r="J1608" s="313"/>
      <c r="K1608" s="313"/>
      <c r="L1608" s="313">
        <v>57.9601</v>
      </c>
      <c r="M1608" s="313"/>
      <c r="N1608" s="313"/>
      <c r="O1608" s="313">
        <v>57.9601</v>
      </c>
      <c r="P1608" s="313"/>
      <c r="Q1608" s="313"/>
      <c r="R1608" s="313"/>
      <c r="S1608" s="313"/>
      <c r="T1608" s="313"/>
      <c r="U1608" s="313"/>
      <c r="V1608" s="313"/>
    </row>
    <row r="1609" s="304" customFormat="1" ht="22.8" customHeight="1" spans="1:22">
      <c r="A1609" s="314" t="s">
        <v>577</v>
      </c>
      <c r="B1609" s="314" t="s">
        <v>578</v>
      </c>
      <c r="C1609" s="314" t="s">
        <v>565</v>
      </c>
      <c r="D1609" s="315" t="s">
        <v>580</v>
      </c>
      <c r="E1609" s="325" t="s">
        <v>581</v>
      </c>
      <c r="F1609" s="317">
        <v>57.9601</v>
      </c>
      <c r="G1609" s="318"/>
      <c r="H1609" s="318"/>
      <c r="I1609" s="318"/>
      <c r="J1609" s="318"/>
      <c r="K1609" s="318"/>
      <c r="L1609" s="317">
        <v>57.9601</v>
      </c>
      <c r="M1609" s="318"/>
      <c r="N1609" s="318"/>
      <c r="O1609" s="318">
        <v>57.9601</v>
      </c>
      <c r="P1609" s="318"/>
      <c r="Q1609" s="318"/>
      <c r="R1609" s="318"/>
      <c r="S1609" s="317"/>
      <c r="T1609" s="318"/>
      <c r="U1609" s="318"/>
      <c r="V1609" s="318"/>
    </row>
    <row r="1610" s="304" customFormat="1" ht="22.8" customHeight="1" spans="1:22">
      <c r="A1610" s="321" t="s">
        <v>932</v>
      </c>
      <c r="B1610" s="321"/>
      <c r="C1610" s="321"/>
      <c r="D1610" s="311" t="s">
        <v>932</v>
      </c>
      <c r="E1610" s="311" t="s">
        <v>385</v>
      </c>
      <c r="F1610" s="313">
        <v>749.672</v>
      </c>
      <c r="G1610" s="313">
        <v>749.672</v>
      </c>
      <c r="H1610" s="313">
        <v>365.3232</v>
      </c>
      <c r="I1610" s="313">
        <v>146.5392</v>
      </c>
      <c r="J1610" s="313">
        <v>123.9052</v>
      </c>
      <c r="K1610" s="313">
        <v>113.9044</v>
      </c>
      <c r="L1610" s="313"/>
      <c r="M1610" s="313"/>
      <c r="N1610" s="313"/>
      <c r="O1610" s="313"/>
      <c r="P1610" s="313"/>
      <c r="Q1610" s="313"/>
      <c r="R1610" s="313"/>
      <c r="S1610" s="313"/>
      <c r="T1610" s="313"/>
      <c r="U1610" s="313"/>
      <c r="V1610" s="313"/>
    </row>
    <row r="1611" s="304" customFormat="1" ht="22.8" customHeight="1" spans="1:22">
      <c r="A1611" s="321" t="s">
        <v>932</v>
      </c>
      <c r="B1611" s="321" t="s">
        <v>565</v>
      </c>
      <c r="C1611" s="321"/>
      <c r="D1611" s="311" t="s">
        <v>933</v>
      </c>
      <c r="E1611" s="311" t="s">
        <v>386</v>
      </c>
      <c r="F1611" s="313">
        <v>749.672</v>
      </c>
      <c r="G1611" s="313">
        <v>749.672</v>
      </c>
      <c r="H1611" s="313">
        <v>365.3232</v>
      </c>
      <c r="I1611" s="313">
        <v>146.5392</v>
      </c>
      <c r="J1611" s="313">
        <v>123.9052</v>
      </c>
      <c r="K1611" s="313">
        <v>113.9044</v>
      </c>
      <c r="L1611" s="313"/>
      <c r="M1611" s="313"/>
      <c r="N1611" s="313"/>
      <c r="O1611" s="313"/>
      <c r="P1611" s="313"/>
      <c r="Q1611" s="313"/>
      <c r="R1611" s="313"/>
      <c r="S1611" s="313"/>
      <c r="T1611" s="313"/>
      <c r="U1611" s="313"/>
      <c r="V1611" s="313"/>
    </row>
    <row r="1612" s="304" customFormat="1" ht="22.8" customHeight="1" spans="1:22">
      <c r="A1612" s="314" t="s">
        <v>932</v>
      </c>
      <c r="B1612" s="314" t="s">
        <v>565</v>
      </c>
      <c r="C1612" s="314" t="s">
        <v>565</v>
      </c>
      <c r="D1612" s="315" t="s">
        <v>934</v>
      </c>
      <c r="E1612" s="325" t="s">
        <v>567</v>
      </c>
      <c r="F1612" s="317">
        <v>749.672</v>
      </c>
      <c r="G1612" s="318">
        <v>749.672</v>
      </c>
      <c r="H1612" s="318">
        <v>365.3232</v>
      </c>
      <c r="I1612" s="318">
        <v>146.5392</v>
      </c>
      <c r="J1612" s="318">
        <v>123.9052</v>
      </c>
      <c r="K1612" s="318">
        <v>113.9044</v>
      </c>
      <c r="L1612" s="317"/>
      <c r="M1612" s="318"/>
      <c r="N1612" s="318"/>
      <c r="O1612" s="318"/>
      <c r="P1612" s="318"/>
      <c r="Q1612" s="318"/>
      <c r="R1612" s="318"/>
      <c r="S1612" s="317"/>
      <c r="T1612" s="318"/>
      <c r="U1612" s="318"/>
      <c r="V1612" s="318"/>
    </row>
    <row r="1613" s="304" customFormat="1" ht="22.8" customHeight="1" spans="1:22">
      <c r="A1613" s="321" t="s">
        <v>582</v>
      </c>
      <c r="B1613" s="321"/>
      <c r="C1613" s="321"/>
      <c r="D1613" s="311" t="s">
        <v>582</v>
      </c>
      <c r="E1613" s="311" t="s">
        <v>454</v>
      </c>
      <c r="F1613" s="313">
        <v>89.9606</v>
      </c>
      <c r="G1613" s="313"/>
      <c r="H1613" s="313"/>
      <c r="I1613" s="313"/>
      <c r="J1613" s="313"/>
      <c r="K1613" s="313"/>
      <c r="L1613" s="313"/>
      <c r="M1613" s="313"/>
      <c r="N1613" s="313"/>
      <c r="O1613" s="313"/>
      <c r="P1613" s="313"/>
      <c r="Q1613" s="313"/>
      <c r="R1613" s="313">
        <v>89.9606</v>
      </c>
      <c r="S1613" s="313"/>
      <c r="T1613" s="313"/>
      <c r="U1613" s="313"/>
      <c r="V1613" s="313"/>
    </row>
    <row r="1614" s="304" customFormat="1" ht="22.8" customHeight="1" spans="1:22">
      <c r="A1614" s="321" t="s">
        <v>582</v>
      </c>
      <c r="B1614" s="321" t="s">
        <v>583</v>
      </c>
      <c r="C1614" s="321"/>
      <c r="D1614" s="311" t="s">
        <v>584</v>
      </c>
      <c r="E1614" s="311" t="s">
        <v>460</v>
      </c>
      <c r="F1614" s="313">
        <v>89.9606</v>
      </c>
      <c r="G1614" s="313"/>
      <c r="H1614" s="313"/>
      <c r="I1614" s="313"/>
      <c r="J1614" s="313"/>
      <c r="K1614" s="313"/>
      <c r="L1614" s="313"/>
      <c r="M1614" s="313"/>
      <c r="N1614" s="313"/>
      <c r="O1614" s="313"/>
      <c r="P1614" s="313"/>
      <c r="Q1614" s="313"/>
      <c r="R1614" s="313">
        <v>89.9606</v>
      </c>
      <c r="S1614" s="313"/>
      <c r="T1614" s="313"/>
      <c r="U1614" s="313"/>
      <c r="V1614" s="313"/>
    </row>
    <row r="1615" s="304" customFormat="1" ht="22.8" customHeight="1" spans="1:22">
      <c r="A1615" s="314" t="s">
        <v>582</v>
      </c>
      <c r="B1615" s="314" t="s">
        <v>583</v>
      </c>
      <c r="C1615" s="314" t="s">
        <v>565</v>
      </c>
      <c r="D1615" s="315" t="s">
        <v>585</v>
      </c>
      <c r="E1615" s="325" t="s">
        <v>586</v>
      </c>
      <c r="F1615" s="317">
        <v>89.9606</v>
      </c>
      <c r="G1615" s="318"/>
      <c r="H1615" s="318"/>
      <c r="I1615" s="318"/>
      <c r="J1615" s="318"/>
      <c r="K1615" s="318"/>
      <c r="L1615" s="317"/>
      <c r="M1615" s="318"/>
      <c r="N1615" s="318"/>
      <c r="O1615" s="318"/>
      <c r="P1615" s="318"/>
      <c r="Q1615" s="318"/>
      <c r="R1615" s="318">
        <v>89.9606</v>
      </c>
      <c r="S1615" s="317"/>
      <c r="T1615" s="318"/>
      <c r="U1615" s="318"/>
      <c r="V1615" s="318"/>
    </row>
    <row r="1616" s="304" customFormat="1" ht="22.8" customHeight="1" spans="1:22">
      <c r="A1616" s="309"/>
      <c r="B1616" s="309"/>
      <c r="C1616" s="309"/>
      <c r="D1616" s="311" t="s">
        <v>1157</v>
      </c>
      <c r="E1616" s="311" t="s">
        <v>1158</v>
      </c>
      <c r="F1616" s="310">
        <v>1246.266578</v>
      </c>
      <c r="G1616" s="310">
        <v>924.9057</v>
      </c>
      <c r="H1616" s="310">
        <v>454.3848</v>
      </c>
      <c r="I1616" s="310">
        <v>172.9968</v>
      </c>
      <c r="J1616" s="310">
        <v>147.8165</v>
      </c>
      <c r="K1616" s="310">
        <v>149.7076</v>
      </c>
      <c r="L1616" s="310">
        <v>210.372178</v>
      </c>
      <c r="M1616" s="310">
        <v>130.5814</v>
      </c>
      <c r="N1616" s="310"/>
      <c r="O1616" s="310">
        <v>71.0036</v>
      </c>
      <c r="P1616" s="310"/>
      <c r="Q1616" s="310">
        <v>8.787178</v>
      </c>
      <c r="R1616" s="310">
        <v>110.9887</v>
      </c>
      <c r="S1616" s="310"/>
      <c r="T1616" s="310"/>
      <c r="U1616" s="310"/>
      <c r="V1616" s="310"/>
    </row>
    <row r="1617" s="304" customFormat="1" ht="22.8" customHeight="1" spans="1:22">
      <c r="A1617" s="309"/>
      <c r="B1617" s="309"/>
      <c r="C1617" s="309"/>
      <c r="D1617" s="312" t="s">
        <v>1159</v>
      </c>
      <c r="E1617" s="312" t="s">
        <v>1160</v>
      </c>
      <c r="F1617" s="310">
        <v>1246.266578</v>
      </c>
      <c r="G1617" s="310">
        <v>924.9057</v>
      </c>
      <c r="H1617" s="310">
        <v>454.3848</v>
      </c>
      <c r="I1617" s="310">
        <v>172.9968</v>
      </c>
      <c r="J1617" s="310">
        <v>147.8165</v>
      </c>
      <c r="K1617" s="310">
        <v>149.7076</v>
      </c>
      <c r="L1617" s="310">
        <v>210.372178</v>
      </c>
      <c r="M1617" s="310">
        <v>130.5814</v>
      </c>
      <c r="N1617" s="310"/>
      <c r="O1617" s="310">
        <v>71.0036</v>
      </c>
      <c r="P1617" s="310"/>
      <c r="Q1617" s="310">
        <v>8.787178</v>
      </c>
      <c r="R1617" s="310">
        <v>110.9887</v>
      </c>
      <c r="S1617" s="310"/>
      <c r="T1617" s="310"/>
      <c r="U1617" s="310"/>
      <c r="V1617" s="310"/>
    </row>
    <row r="1618" s="304" customFormat="1" ht="22.8" customHeight="1" spans="1:22">
      <c r="A1618" s="321" t="s">
        <v>562</v>
      </c>
      <c r="B1618" s="321"/>
      <c r="C1618" s="321"/>
      <c r="D1618" s="311" t="s">
        <v>562</v>
      </c>
      <c r="E1618" s="311" t="s">
        <v>143</v>
      </c>
      <c r="F1618" s="313">
        <v>924.9057</v>
      </c>
      <c r="G1618" s="313">
        <v>924.9057</v>
      </c>
      <c r="H1618" s="313">
        <v>454.3848</v>
      </c>
      <c r="I1618" s="313">
        <v>172.9968</v>
      </c>
      <c r="J1618" s="313">
        <v>147.8165</v>
      </c>
      <c r="K1618" s="313">
        <v>149.7076</v>
      </c>
      <c r="L1618" s="313"/>
      <c r="M1618" s="313"/>
      <c r="N1618" s="313"/>
      <c r="O1618" s="313"/>
      <c r="P1618" s="313"/>
      <c r="Q1618" s="313"/>
      <c r="R1618" s="313"/>
      <c r="S1618" s="313"/>
      <c r="T1618" s="313"/>
      <c r="U1618" s="313"/>
      <c r="V1618" s="313"/>
    </row>
    <row r="1619" s="304" customFormat="1" ht="22.8" customHeight="1" spans="1:22">
      <c r="A1619" s="321" t="s">
        <v>562</v>
      </c>
      <c r="B1619" s="321" t="s">
        <v>622</v>
      </c>
      <c r="C1619" s="321"/>
      <c r="D1619" s="311" t="s">
        <v>623</v>
      </c>
      <c r="E1619" s="311" t="s">
        <v>154</v>
      </c>
      <c r="F1619" s="313">
        <v>924.9057</v>
      </c>
      <c r="G1619" s="313">
        <v>924.9057</v>
      </c>
      <c r="H1619" s="313">
        <v>454.3848</v>
      </c>
      <c r="I1619" s="313">
        <v>172.9968</v>
      </c>
      <c r="J1619" s="313">
        <v>147.8165</v>
      </c>
      <c r="K1619" s="313">
        <v>149.7076</v>
      </c>
      <c r="L1619" s="313"/>
      <c r="M1619" s="313"/>
      <c r="N1619" s="313"/>
      <c r="O1619" s="313"/>
      <c r="P1619" s="313"/>
      <c r="Q1619" s="313"/>
      <c r="R1619" s="313"/>
      <c r="S1619" s="313"/>
      <c r="T1619" s="313"/>
      <c r="U1619" s="313"/>
      <c r="V1619" s="313"/>
    </row>
    <row r="1620" s="304" customFormat="1" ht="22.8" customHeight="1" spans="1:22">
      <c r="A1620" s="314" t="s">
        <v>562</v>
      </c>
      <c r="B1620" s="314" t="s">
        <v>622</v>
      </c>
      <c r="C1620" s="314" t="s">
        <v>565</v>
      </c>
      <c r="D1620" s="315" t="s">
        <v>624</v>
      </c>
      <c r="E1620" s="325" t="s">
        <v>567</v>
      </c>
      <c r="F1620" s="317">
        <v>924.9057</v>
      </c>
      <c r="G1620" s="318">
        <v>924.9057</v>
      </c>
      <c r="H1620" s="318">
        <v>454.3848</v>
      </c>
      <c r="I1620" s="318">
        <v>172.9968</v>
      </c>
      <c r="J1620" s="318">
        <v>147.8165</v>
      </c>
      <c r="K1620" s="318">
        <v>149.7076</v>
      </c>
      <c r="L1620" s="317"/>
      <c r="M1620" s="318"/>
      <c r="N1620" s="318"/>
      <c r="O1620" s="318"/>
      <c r="P1620" s="318"/>
      <c r="Q1620" s="318"/>
      <c r="R1620" s="318"/>
      <c r="S1620" s="317"/>
      <c r="T1620" s="318"/>
      <c r="U1620" s="318"/>
      <c r="V1620" s="318"/>
    </row>
    <row r="1621" s="304" customFormat="1" ht="22.8" customHeight="1" spans="1:22">
      <c r="A1621" s="321" t="s">
        <v>568</v>
      </c>
      <c r="B1621" s="321"/>
      <c r="C1621" s="321"/>
      <c r="D1621" s="311" t="s">
        <v>568</v>
      </c>
      <c r="E1621" s="311" t="s">
        <v>264</v>
      </c>
      <c r="F1621" s="313">
        <v>139.368578</v>
      </c>
      <c r="G1621" s="313"/>
      <c r="H1621" s="313"/>
      <c r="I1621" s="313"/>
      <c r="J1621" s="313"/>
      <c r="K1621" s="313"/>
      <c r="L1621" s="313">
        <v>139.368578</v>
      </c>
      <c r="M1621" s="313">
        <v>130.5814</v>
      </c>
      <c r="N1621" s="313"/>
      <c r="O1621" s="313"/>
      <c r="P1621" s="313"/>
      <c r="Q1621" s="313">
        <v>8.787178</v>
      </c>
      <c r="R1621" s="313"/>
      <c r="S1621" s="313"/>
      <c r="T1621" s="313"/>
      <c r="U1621" s="313"/>
      <c r="V1621" s="313"/>
    </row>
    <row r="1622" s="304" customFormat="1" ht="22.8" customHeight="1" spans="1:22">
      <c r="A1622" s="321" t="s">
        <v>568</v>
      </c>
      <c r="B1622" s="321" t="s">
        <v>569</v>
      </c>
      <c r="C1622" s="321"/>
      <c r="D1622" s="311" t="s">
        <v>570</v>
      </c>
      <c r="E1622" s="311" t="s">
        <v>277</v>
      </c>
      <c r="F1622" s="313">
        <v>130.5814</v>
      </c>
      <c r="G1622" s="313"/>
      <c r="H1622" s="313"/>
      <c r="I1622" s="313"/>
      <c r="J1622" s="313"/>
      <c r="K1622" s="313"/>
      <c r="L1622" s="313">
        <v>130.5814</v>
      </c>
      <c r="M1622" s="313">
        <v>130.5814</v>
      </c>
      <c r="N1622" s="313"/>
      <c r="O1622" s="313"/>
      <c r="P1622" s="313"/>
      <c r="Q1622" s="313"/>
      <c r="R1622" s="313"/>
      <c r="S1622" s="313"/>
      <c r="T1622" s="313"/>
      <c r="U1622" s="313"/>
      <c r="V1622" s="313"/>
    </row>
    <row r="1623" s="304" customFormat="1" ht="22.8" customHeight="1" spans="1:22">
      <c r="A1623" s="314" t="s">
        <v>568</v>
      </c>
      <c r="B1623" s="314" t="s">
        <v>569</v>
      </c>
      <c r="C1623" s="314" t="s">
        <v>569</v>
      </c>
      <c r="D1623" s="315" t="s">
        <v>571</v>
      </c>
      <c r="E1623" s="325" t="s">
        <v>572</v>
      </c>
      <c r="F1623" s="317">
        <v>130.5814</v>
      </c>
      <c r="G1623" s="318"/>
      <c r="H1623" s="318"/>
      <c r="I1623" s="318"/>
      <c r="J1623" s="318"/>
      <c r="K1623" s="318"/>
      <c r="L1623" s="317">
        <v>130.5814</v>
      </c>
      <c r="M1623" s="318">
        <v>130.5814</v>
      </c>
      <c r="N1623" s="318"/>
      <c r="O1623" s="318"/>
      <c r="P1623" s="318"/>
      <c r="Q1623" s="318"/>
      <c r="R1623" s="318"/>
      <c r="S1623" s="317"/>
      <c r="T1623" s="318"/>
      <c r="U1623" s="318"/>
      <c r="V1623" s="318"/>
    </row>
    <row r="1624" s="304" customFormat="1" ht="22.8" customHeight="1" spans="1:22">
      <c r="A1624" s="321" t="s">
        <v>568</v>
      </c>
      <c r="B1624" s="321" t="s">
        <v>573</v>
      </c>
      <c r="C1624" s="321"/>
      <c r="D1624" s="311" t="s">
        <v>574</v>
      </c>
      <c r="E1624" s="311" t="s">
        <v>317</v>
      </c>
      <c r="F1624" s="313">
        <v>8.787178</v>
      </c>
      <c r="G1624" s="313"/>
      <c r="H1624" s="313"/>
      <c r="I1624" s="313"/>
      <c r="J1624" s="313"/>
      <c r="K1624" s="313"/>
      <c r="L1624" s="313">
        <v>8.787178</v>
      </c>
      <c r="M1624" s="313"/>
      <c r="N1624" s="313"/>
      <c r="O1624" s="313"/>
      <c r="P1624" s="313"/>
      <c r="Q1624" s="313">
        <v>8.787178</v>
      </c>
      <c r="R1624" s="313"/>
      <c r="S1624" s="313"/>
      <c r="T1624" s="313"/>
      <c r="U1624" s="313"/>
      <c r="V1624" s="313"/>
    </row>
    <row r="1625" s="304" customFormat="1" ht="22.8" customHeight="1" spans="1:22">
      <c r="A1625" s="314" t="s">
        <v>568</v>
      </c>
      <c r="B1625" s="314" t="s">
        <v>573</v>
      </c>
      <c r="C1625" s="314" t="s">
        <v>573</v>
      </c>
      <c r="D1625" s="315" t="s">
        <v>575</v>
      </c>
      <c r="E1625" s="325" t="s">
        <v>576</v>
      </c>
      <c r="F1625" s="317">
        <v>8.787178</v>
      </c>
      <c r="G1625" s="318"/>
      <c r="H1625" s="318"/>
      <c r="I1625" s="318"/>
      <c r="J1625" s="318"/>
      <c r="K1625" s="318"/>
      <c r="L1625" s="317">
        <v>8.787178</v>
      </c>
      <c r="M1625" s="318"/>
      <c r="N1625" s="318"/>
      <c r="O1625" s="318"/>
      <c r="P1625" s="318"/>
      <c r="Q1625" s="318">
        <v>8.787178</v>
      </c>
      <c r="R1625" s="318"/>
      <c r="S1625" s="317"/>
      <c r="T1625" s="318"/>
      <c r="U1625" s="318"/>
      <c r="V1625" s="318"/>
    </row>
    <row r="1626" s="304" customFormat="1" ht="22.8" customHeight="1" spans="1:22">
      <c r="A1626" s="321" t="s">
        <v>577</v>
      </c>
      <c r="B1626" s="321"/>
      <c r="C1626" s="321"/>
      <c r="D1626" s="311" t="s">
        <v>577</v>
      </c>
      <c r="E1626" s="311" t="s">
        <v>318</v>
      </c>
      <c r="F1626" s="313">
        <v>71.0036</v>
      </c>
      <c r="G1626" s="313"/>
      <c r="H1626" s="313"/>
      <c r="I1626" s="313"/>
      <c r="J1626" s="313"/>
      <c r="K1626" s="313"/>
      <c r="L1626" s="313">
        <v>71.0036</v>
      </c>
      <c r="M1626" s="313"/>
      <c r="N1626" s="313"/>
      <c r="O1626" s="313">
        <v>71.0036</v>
      </c>
      <c r="P1626" s="313"/>
      <c r="Q1626" s="313"/>
      <c r="R1626" s="313"/>
      <c r="S1626" s="313"/>
      <c r="T1626" s="313"/>
      <c r="U1626" s="313"/>
      <c r="V1626" s="313"/>
    </row>
    <row r="1627" s="304" customFormat="1" ht="22.8" customHeight="1" spans="1:22">
      <c r="A1627" s="321" t="s">
        <v>577</v>
      </c>
      <c r="B1627" s="321" t="s">
        <v>578</v>
      </c>
      <c r="C1627" s="321"/>
      <c r="D1627" s="311" t="s">
        <v>579</v>
      </c>
      <c r="E1627" s="311" t="s">
        <v>344</v>
      </c>
      <c r="F1627" s="313">
        <v>71.0036</v>
      </c>
      <c r="G1627" s="313"/>
      <c r="H1627" s="313"/>
      <c r="I1627" s="313"/>
      <c r="J1627" s="313"/>
      <c r="K1627" s="313"/>
      <c r="L1627" s="313">
        <v>71.0036</v>
      </c>
      <c r="M1627" s="313"/>
      <c r="N1627" s="313"/>
      <c r="O1627" s="313">
        <v>71.0036</v>
      </c>
      <c r="P1627" s="313"/>
      <c r="Q1627" s="313"/>
      <c r="R1627" s="313"/>
      <c r="S1627" s="313"/>
      <c r="T1627" s="313"/>
      <c r="U1627" s="313"/>
      <c r="V1627" s="313"/>
    </row>
    <row r="1628" s="304" customFormat="1" ht="22.8" customHeight="1" spans="1:22">
      <c r="A1628" s="314" t="s">
        <v>577</v>
      </c>
      <c r="B1628" s="314" t="s">
        <v>578</v>
      </c>
      <c r="C1628" s="314" t="s">
        <v>565</v>
      </c>
      <c r="D1628" s="315" t="s">
        <v>580</v>
      </c>
      <c r="E1628" s="325" t="s">
        <v>581</v>
      </c>
      <c r="F1628" s="317">
        <v>71.0036</v>
      </c>
      <c r="G1628" s="318"/>
      <c r="H1628" s="318"/>
      <c r="I1628" s="318"/>
      <c r="J1628" s="318"/>
      <c r="K1628" s="318"/>
      <c r="L1628" s="317">
        <v>71.0036</v>
      </c>
      <c r="M1628" s="318"/>
      <c r="N1628" s="318"/>
      <c r="O1628" s="318">
        <v>71.0036</v>
      </c>
      <c r="P1628" s="318"/>
      <c r="Q1628" s="318"/>
      <c r="R1628" s="318"/>
      <c r="S1628" s="317"/>
      <c r="T1628" s="318"/>
      <c r="U1628" s="318"/>
      <c r="V1628" s="318"/>
    </row>
    <row r="1629" s="304" customFormat="1" ht="22.8" customHeight="1" spans="1:22">
      <c r="A1629" s="321" t="s">
        <v>582</v>
      </c>
      <c r="B1629" s="321"/>
      <c r="C1629" s="321"/>
      <c r="D1629" s="311" t="s">
        <v>582</v>
      </c>
      <c r="E1629" s="311" t="s">
        <v>454</v>
      </c>
      <c r="F1629" s="313">
        <v>110.9887</v>
      </c>
      <c r="G1629" s="313"/>
      <c r="H1629" s="313"/>
      <c r="I1629" s="313"/>
      <c r="J1629" s="313"/>
      <c r="K1629" s="313"/>
      <c r="L1629" s="313"/>
      <c r="M1629" s="313"/>
      <c r="N1629" s="313"/>
      <c r="O1629" s="313"/>
      <c r="P1629" s="313"/>
      <c r="Q1629" s="313"/>
      <c r="R1629" s="313">
        <v>110.9887</v>
      </c>
      <c r="S1629" s="313"/>
      <c r="T1629" s="313"/>
      <c r="U1629" s="313"/>
      <c r="V1629" s="313"/>
    </row>
    <row r="1630" s="304" customFormat="1" ht="22.8" customHeight="1" spans="1:22">
      <c r="A1630" s="321" t="s">
        <v>582</v>
      </c>
      <c r="B1630" s="321" t="s">
        <v>583</v>
      </c>
      <c r="C1630" s="321"/>
      <c r="D1630" s="311" t="s">
        <v>584</v>
      </c>
      <c r="E1630" s="311" t="s">
        <v>460</v>
      </c>
      <c r="F1630" s="313">
        <v>110.9887</v>
      </c>
      <c r="G1630" s="313"/>
      <c r="H1630" s="313"/>
      <c r="I1630" s="313"/>
      <c r="J1630" s="313"/>
      <c r="K1630" s="313"/>
      <c r="L1630" s="313"/>
      <c r="M1630" s="313"/>
      <c r="N1630" s="313"/>
      <c r="O1630" s="313"/>
      <c r="P1630" s="313"/>
      <c r="Q1630" s="313"/>
      <c r="R1630" s="313">
        <v>110.9887</v>
      </c>
      <c r="S1630" s="313"/>
      <c r="T1630" s="313"/>
      <c r="U1630" s="313"/>
      <c r="V1630" s="313"/>
    </row>
    <row r="1631" s="304" customFormat="1" ht="22.8" customHeight="1" spans="1:22">
      <c r="A1631" s="314" t="s">
        <v>582</v>
      </c>
      <c r="B1631" s="314" t="s">
        <v>583</v>
      </c>
      <c r="C1631" s="314" t="s">
        <v>565</v>
      </c>
      <c r="D1631" s="315" t="s">
        <v>585</v>
      </c>
      <c r="E1631" s="325" t="s">
        <v>586</v>
      </c>
      <c r="F1631" s="317">
        <v>110.9887</v>
      </c>
      <c r="G1631" s="318"/>
      <c r="H1631" s="318"/>
      <c r="I1631" s="318"/>
      <c r="J1631" s="318"/>
      <c r="K1631" s="318"/>
      <c r="L1631" s="317"/>
      <c r="M1631" s="318"/>
      <c r="N1631" s="318"/>
      <c r="O1631" s="318"/>
      <c r="P1631" s="318"/>
      <c r="Q1631" s="318"/>
      <c r="R1631" s="318">
        <v>110.9887</v>
      </c>
      <c r="S1631" s="317"/>
      <c r="T1631" s="318"/>
      <c r="U1631" s="318"/>
      <c r="V1631" s="318"/>
    </row>
    <row r="1632" s="304" customFormat="1" ht="22.8" customHeight="1" spans="1:22">
      <c r="A1632" s="309"/>
      <c r="B1632" s="309"/>
      <c r="C1632" s="309"/>
      <c r="D1632" s="311" t="s">
        <v>1161</v>
      </c>
      <c r="E1632" s="311" t="s">
        <v>1162</v>
      </c>
      <c r="F1632" s="310">
        <v>1317.879649</v>
      </c>
      <c r="G1632" s="310">
        <v>978.0579</v>
      </c>
      <c r="H1632" s="310">
        <v>481.6692</v>
      </c>
      <c r="I1632" s="310">
        <v>193.2624</v>
      </c>
      <c r="J1632" s="310">
        <v>158.4671</v>
      </c>
      <c r="K1632" s="310">
        <v>144.6592</v>
      </c>
      <c r="L1632" s="310">
        <v>222.454849</v>
      </c>
      <c r="M1632" s="310">
        <v>138.3005</v>
      </c>
      <c r="N1632" s="310"/>
      <c r="O1632" s="310">
        <v>75.2009</v>
      </c>
      <c r="P1632" s="310"/>
      <c r="Q1632" s="310">
        <v>8.953449</v>
      </c>
      <c r="R1632" s="310">
        <v>117.3669</v>
      </c>
      <c r="S1632" s="310"/>
      <c r="T1632" s="310"/>
      <c r="U1632" s="310"/>
      <c r="V1632" s="310"/>
    </row>
    <row r="1633" s="304" customFormat="1" ht="22.8" customHeight="1" spans="1:22">
      <c r="A1633" s="309"/>
      <c r="B1633" s="309"/>
      <c r="C1633" s="309"/>
      <c r="D1633" s="312" t="s">
        <v>1163</v>
      </c>
      <c r="E1633" s="312" t="s">
        <v>1164</v>
      </c>
      <c r="F1633" s="310">
        <v>1317.879649</v>
      </c>
      <c r="G1633" s="310">
        <v>978.0579</v>
      </c>
      <c r="H1633" s="310">
        <v>481.6692</v>
      </c>
      <c r="I1633" s="310">
        <v>193.2624</v>
      </c>
      <c r="J1633" s="310">
        <v>158.4671</v>
      </c>
      <c r="K1633" s="310">
        <v>144.6592</v>
      </c>
      <c r="L1633" s="310">
        <v>222.454849</v>
      </c>
      <c r="M1633" s="310">
        <v>138.3005</v>
      </c>
      <c r="N1633" s="310"/>
      <c r="O1633" s="310">
        <v>75.2009</v>
      </c>
      <c r="P1633" s="310"/>
      <c r="Q1633" s="310">
        <v>8.953449</v>
      </c>
      <c r="R1633" s="310">
        <v>117.3669</v>
      </c>
      <c r="S1633" s="310"/>
      <c r="T1633" s="310"/>
      <c r="U1633" s="310"/>
      <c r="V1633" s="310"/>
    </row>
    <row r="1634" s="304" customFormat="1" ht="22.8" customHeight="1" spans="1:22">
      <c r="A1634" s="321" t="s">
        <v>568</v>
      </c>
      <c r="B1634" s="321"/>
      <c r="C1634" s="321"/>
      <c r="D1634" s="311" t="s">
        <v>568</v>
      </c>
      <c r="E1634" s="311" t="s">
        <v>264</v>
      </c>
      <c r="F1634" s="313">
        <v>147.253949</v>
      </c>
      <c r="G1634" s="313"/>
      <c r="H1634" s="313"/>
      <c r="I1634" s="313"/>
      <c r="J1634" s="313"/>
      <c r="K1634" s="313"/>
      <c r="L1634" s="313">
        <v>147.253949</v>
      </c>
      <c r="M1634" s="313">
        <v>138.3005</v>
      </c>
      <c r="N1634" s="313"/>
      <c r="O1634" s="313"/>
      <c r="P1634" s="313"/>
      <c r="Q1634" s="313">
        <v>8.953449</v>
      </c>
      <c r="R1634" s="313"/>
      <c r="S1634" s="313"/>
      <c r="T1634" s="313"/>
      <c r="U1634" s="313"/>
      <c r="V1634" s="313"/>
    </row>
    <row r="1635" s="304" customFormat="1" ht="22.8" customHeight="1" spans="1:22">
      <c r="A1635" s="321" t="s">
        <v>568</v>
      </c>
      <c r="B1635" s="321" t="s">
        <v>569</v>
      </c>
      <c r="C1635" s="321"/>
      <c r="D1635" s="311" t="s">
        <v>570</v>
      </c>
      <c r="E1635" s="311" t="s">
        <v>277</v>
      </c>
      <c r="F1635" s="313">
        <v>138.3005</v>
      </c>
      <c r="G1635" s="313"/>
      <c r="H1635" s="313"/>
      <c r="I1635" s="313"/>
      <c r="J1635" s="313"/>
      <c r="K1635" s="313"/>
      <c r="L1635" s="313">
        <v>138.3005</v>
      </c>
      <c r="M1635" s="313">
        <v>138.3005</v>
      </c>
      <c r="N1635" s="313"/>
      <c r="O1635" s="313"/>
      <c r="P1635" s="313"/>
      <c r="Q1635" s="313"/>
      <c r="R1635" s="313"/>
      <c r="S1635" s="313"/>
      <c r="T1635" s="313"/>
      <c r="U1635" s="313"/>
      <c r="V1635" s="313"/>
    </row>
    <row r="1636" s="304" customFormat="1" ht="22.8" customHeight="1" spans="1:22">
      <c r="A1636" s="314" t="s">
        <v>568</v>
      </c>
      <c r="B1636" s="314" t="s">
        <v>569</v>
      </c>
      <c r="C1636" s="314" t="s">
        <v>569</v>
      </c>
      <c r="D1636" s="315" t="s">
        <v>571</v>
      </c>
      <c r="E1636" s="325" t="s">
        <v>572</v>
      </c>
      <c r="F1636" s="317">
        <v>138.3005</v>
      </c>
      <c r="G1636" s="318"/>
      <c r="H1636" s="318"/>
      <c r="I1636" s="318"/>
      <c r="J1636" s="318"/>
      <c r="K1636" s="318"/>
      <c r="L1636" s="317">
        <v>138.3005</v>
      </c>
      <c r="M1636" s="318">
        <v>138.3005</v>
      </c>
      <c r="N1636" s="318"/>
      <c r="O1636" s="318"/>
      <c r="P1636" s="318"/>
      <c r="Q1636" s="318"/>
      <c r="R1636" s="318"/>
      <c r="S1636" s="317"/>
      <c r="T1636" s="318"/>
      <c r="U1636" s="318"/>
      <c r="V1636" s="318"/>
    </row>
    <row r="1637" s="304" customFormat="1" ht="22.8" customHeight="1" spans="1:22">
      <c r="A1637" s="321" t="s">
        <v>568</v>
      </c>
      <c r="B1637" s="321" t="s">
        <v>573</v>
      </c>
      <c r="C1637" s="321"/>
      <c r="D1637" s="311" t="s">
        <v>574</v>
      </c>
      <c r="E1637" s="311" t="s">
        <v>317</v>
      </c>
      <c r="F1637" s="313">
        <v>8.953449</v>
      </c>
      <c r="G1637" s="313"/>
      <c r="H1637" s="313"/>
      <c r="I1637" s="313"/>
      <c r="J1637" s="313"/>
      <c r="K1637" s="313"/>
      <c r="L1637" s="313">
        <v>8.953449</v>
      </c>
      <c r="M1637" s="313"/>
      <c r="N1637" s="313"/>
      <c r="O1637" s="313"/>
      <c r="P1637" s="313"/>
      <c r="Q1637" s="313">
        <v>8.953449</v>
      </c>
      <c r="R1637" s="313"/>
      <c r="S1637" s="313"/>
      <c r="T1637" s="313"/>
      <c r="U1637" s="313"/>
      <c r="V1637" s="313"/>
    </row>
    <row r="1638" s="304" customFormat="1" ht="22.8" customHeight="1" spans="1:22">
      <c r="A1638" s="314" t="s">
        <v>568</v>
      </c>
      <c r="B1638" s="314" t="s">
        <v>573</v>
      </c>
      <c r="C1638" s="314" t="s">
        <v>573</v>
      </c>
      <c r="D1638" s="315" t="s">
        <v>575</v>
      </c>
      <c r="E1638" s="325" t="s">
        <v>576</v>
      </c>
      <c r="F1638" s="317">
        <v>8.953449</v>
      </c>
      <c r="G1638" s="318"/>
      <c r="H1638" s="318"/>
      <c r="I1638" s="318"/>
      <c r="J1638" s="318"/>
      <c r="K1638" s="318"/>
      <c r="L1638" s="317">
        <v>8.953449</v>
      </c>
      <c r="M1638" s="318"/>
      <c r="N1638" s="318"/>
      <c r="O1638" s="318"/>
      <c r="P1638" s="318"/>
      <c r="Q1638" s="318">
        <v>8.953449</v>
      </c>
      <c r="R1638" s="318"/>
      <c r="S1638" s="317"/>
      <c r="T1638" s="318"/>
      <c r="U1638" s="318"/>
      <c r="V1638" s="318"/>
    </row>
    <row r="1639" s="304" customFormat="1" ht="22.8" customHeight="1" spans="1:22">
      <c r="A1639" s="321" t="s">
        <v>577</v>
      </c>
      <c r="B1639" s="321"/>
      <c r="C1639" s="321"/>
      <c r="D1639" s="311" t="s">
        <v>577</v>
      </c>
      <c r="E1639" s="311" t="s">
        <v>318</v>
      </c>
      <c r="F1639" s="313">
        <v>75.2009</v>
      </c>
      <c r="G1639" s="313"/>
      <c r="H1639" s="313"/>
      <c r="I1639" s="313"/>
      <c r="J1639" s="313"/>
      <c r="K1639" s="313"/>
      <c r="L1639" s="313">
        <v>75.2009</v>
      </c>
      <c r="M1639" s="313"/>
      <c r="N1639" s="313"/>
      <c r="O1639" s="313">
        <v>75.2009</v>
      </c>
      <c r="P1639" s="313"/>
      <c r="Q1639" s="313"/>
      <c r="R1639" s="313"/>
      <c r="S1639" s="313"/>
      <c r="T1639" s="313"/>
      <c r="U1639" s="313"/>
      <c r="V1639" s="313"/>
    </row>
    <row r="1640" s="304" customFormat="1" ht="22.8" customHeight="1" spans="1:22">
      <c r="A1640" s="321" t="s">
        <v>577</v>
      </c>
      <c r="B1640" s="321" t="s">
        <v>578</v>
      </c>
      <c r="C1640" s="321"/>
      <c r="D1640" s="311" t="s">
        <v>579</v>
      </c>
      <c r="E1640" s="311" t="s">
        <v>344</v>
      </c>
      <c r="F1640" s="313">
        <v>75.2009</v>
      </c>
      <c r="G1640" s="313"/>
      <c r="H1640" s="313"/>
      <c r="I1640" s="313"/>
      <c r="J1640" s="313"/>
      <c r="K1640" s="313"/>
      <c r="L1640" s="313">
        <v>75.2009</v>
      </c>
      <c r="M1640" s="313"/>
      <c r="N1640" s="313"/>
      <c r="O1640" s="313">
        <v>75.2009</v>
      </c>
      <c r="P1640" s="313"/>
      <c r="Q1640" s="313"/>
      <c r="R1640" s="313"/>
      <c r="S1640" s="313"/>
      <c r="T1640" s="313"/>
      <c r="U1640" s="313"/>
      <c r="V1640" s="313"/>
    </row>
    <row r="1641" s="304" customFormat="1" ht="22.8" customHeight="1" spans="1:22">
      <c r="A1641" s="314" t="s">
        <v>577</v>
      </c>
      <c r="B1641" s="314" t="s">
        <v>578</v>
      </c>
      <c r="C1641" s="314" t="s">
        <v>565</v>
      </c>
      <c r="D1641" s="315" t="s">
        <v>580</v>
      </c>
      <c r="E1641" s="325" t="s">
        <v>581</v>
      </c>
      <c r="F1641" s="317">
        <v>75.2009</v>
      </c>
      <c r="G1641" s="318"/>
      <c r="H1641" s="318"/>
      <c r="I1641" s="318"/>
      <c r="J1641" s="318"/>
      <c r="K1641" s="318"/>
      <c r="L1641" s="317">
        <v>75.2009</v>
      </c>
      <c r="M1641" s="318"/>
      <c r="N1641" s="318"/>
      <c r="O1641" s="318">
        <v>75.2009</v>
      </c>
      <c r="P1641" s="318"/>
      <c r="Q1641" s="318"/>
      <c r="R1641" s="318"/>
      <c r="S1641" s="317"/>
      <c r="T1641" s="318"/>
      <c r="U1641" s="318"/>
      <c r="V1641" s="318"/>
    </row>
    <row r="1642" s="304" customFormat="1" ht="22.8" customHeight="1" spans="1:22">
      <c r="A1642" s="321" t="s">
        <v>932</v>
      </c>
      <c r="B1642" s="321"/>
      <c r="C1642" s="321"/>
      <c r="D1642" s="311" t="s">
        <v>932</v>
      </c>
      <c r="E1642" s="311" t="s">
        <v>385</v>
      </c>
      <c r="F1642" s="313">
        <v>978.0579</v>
      </c>
      <c r="G1642" s="313">
        <v>978.0579</v>
      </c>
      <c r="H1642" s="313">
        <v>481.6692</v>
      </c>
      <c r="I1642" s="313">
        <v>193.2624</v>
      </c>
      <c r="J1642" s="313">
        <v>158.4671</v>
      </c>
      <c r="K1642" s="313">
        <v>144.6592</v>
      </c>
      <c r="L1642" s="313"/>
      <c r="M1642" s="313"/>
      <c r="N1642" s="313"/>
      <c r="O1642" s="313"/>
      <c r="P1642" s="313"/>
      <c r="Q1642" s="313"/>
      <c r="R1642" s="313"/>
      <c r="S1642" s="313"/>
      <c r="T1642" s="313"/>
      <c r="U1642" s="313"/>
      <c r="V1642" s="313"/>
    </row>
    <row r="1643" s="304" customFormat="1" ht="22.8" customHeight="1" spans="1:22">
      <c r="A1643" s="321" t="s">
        <v>932</v>
      </c>
      <c r="B1643" s="321" t="s">
        <v>565</v>
      </c>
      <c r="C1643" s="321"/>
      <c r="D1643" s="311" t="s">
        <v>933</v>
      </c>
      <c r="E1643" s="311" t="s">
        <v>386</v>
      </c>
      <c r="F1643" s="313">
        <v>978.0579</v>
      </c>
      <c r="G1643" s="313">
        <v>978.0579</v>
      </c>
      <c r="H1643" s="313">
        <v>481.6692</v>
      </c>
      <c r="I1643" s="313">
        <v>193.2624</v>
      </c>
      <c r="J1643" s="313">
        <v>158.4671</v>
      </c>
      <c r="K1643" s="313">
        <v>144.6592</v>
      </c>
      <c r="L1643" s="313"/>
      <c r="M1643" s="313"/>
      <c r="N1643" s="313"/>
      <c r="O1643" s="313"/>
      <c r="P1643" s="313"/>
      <c r="Q1643" s="313"/>
      <c r="R1643" s="313"/>
      <c r="S1643" s="313"/>
      <c r="T1643" s="313"/>
      <c r="U1643" s="313"/>
      <c r="V1643" s="313"/>
    </row>
    <row r="1644" s="304" customFormat="1" ht="22.8" customHeight="1" spans="1:22">
      <c r="A1644" s="314" t="s">
        <v>932</v>
      </c>
      <c r="B1644" s="314" t="s">
        <v>565</v>
      </c>
      <c r="C1644" s="314" t="s">
        <v>565</v>
      </c>
      <c r="D1644" s="315" t="s">
        <v>934</v>
      </c>
      <c r="E1644" s="325" t="s">
        <v>567</v>
      </c>
      <c r="F1644" s="317">
        <v>978.0579</v>
      </c>
      <c r="G1644" s="318">
        <v>978.0579</v>
      </c>
      <c r="H1644" s="318">
        <v>481.6692</v>
      </c>
      <c r="I1644" s="318">
        <v>193.2624</v>
      </c>
      <c r="J1644" s="318">
        <v>158.4671</v>
      </c>
      <c r="K1644" s="318">
        <v>144.6592</v>
      </c>
      <c r="L1644" s="317"/>
      <c r="M1644" s="318"/>
      <c r="N1644" s="318"/>
      <c r="O1644" s="318"/>
      <c r="P1644" s="318"/>
      <c r="Q1644" s="318"/>
      <c r="R1644" s="318"/>
      <c r="S1644" s="317"/>
      <c r="T1644" s="318"/>
      <c r="U1644" s="318"/>
      <c r="V1644" s="318"/>
    </row>
    <row r="1645" s="304" customFormat="1" ht="22.8" customHeight="1" spans="1:22">
      <c r="A1645" s="321" t="s">
        <v>582</v>
      </c>
      <c r="B1645" s="321"/>
      <c r="C1645" s="321"/>
      <c r="D1645" s="311" t="s">
        <v>582</v>
      </c>
      <c r="E1645" s="311" t="s">
        <v>454</v>
      </c>
      <c r="F1645" s="313">
        <v>117.3669</v>
      </c>
      <c r="G1645" s="313"/>
      <c r="H1645" s="313"/>
      <c r="I1645" s="313"/>
      <c r="J1645" s="313"/>
      <c r="K1645" s="313"/>
      <c r="L1645" s="313"/>
      <c r="M1645" s="313"/>
      <c r="N1645" s="313"/>
      <c r="O1645" s="313"/>
      <c r="P1645" s="313"/>
      <c r="Q1645" s="313"/>
      <c r="R1645" s="313">
        <v>117.3669</v>
      </c>
      <c r="S1645" s="313"/>
      <c r="T1645" s="313"/>
      <c r="U1645" s="313"/>
      <c r="V1645" s="313"/>
    </row>
    <row r="1646" s="304" customFormat="1" ht="22.8" customHeight="1" spans="1:22">
      <c r="A1646" s="321" t="s">
        <v>582</v>
      </c>
      <c r="B1646" s="321" t="s">
        <v>583</v>
      </c>
      <c r="C1646" s="321"/>
      <c r="D1646" s="311" t="s">
        <v>584</v>
      </c>
      <c r="E1646" s="311" t="s">
        <v>460</v>
      </c>
      <c r="F1646" s="313">
        <v>117.3669</v>
      </c>
      <c r="G1646" s="313"/>
      <c r="H1646" s="313"/>
      <c r="I1646" s="313"/>
      <c r="J1646" s="313"/>
      <c r="K1646" s="313"/>
      <c r="L1646" s="313"/>
      <c r="M1646" s="313"/>
      <c r="N1646" s="313"/>
      <c r="O1646" s="313"/>
      <c r="P1646" s="313"/>
      <c r="Q1646" s="313"/>
      <c r="R1646" s="313">
        <v>117.3669</v>
      </c>
      <c r="S1646" s="313"/>
      <c r="T1646" s="313"/>
      <c r="U1646" s="313"/>
      <c r="V1646" s="313"/>
    </row>
    <row r="1647" s="304" customFormat="1" ht="22.8" customHeight="1" spans="1:22">
      <c r="A1647" s="314" t="s">
        <v>582</v>
      </c>
      <c r="B1647" s="314" t="s">
        <v>583</v>
      </c>
      <c r="C1647" s="314" t="s">
        <v>565</v>
      </c>
      <c r="D1647" s="315" t="s">
        <v>585</v>
      </c>
      <c r="E1647" s="325" t="s">
        <v>586</v>
      </c>
      <c r="F1647" s="317">
        <v>117.3669</v>
      </c>
      <c r="G1647" s="318"/>
      <c r="H1647" s="318"/>
      <c r="I1647" s="318"/>
      <c r="J1647" s="318"/>
      <c r="K1647" s="318"/>
      <c r="L1647" s="317"/>
      <c r="M1647" s="318"/>
      <c r="N1647" s="318"/>
      <c r="O1647" s="318"/>
      <c r="P1647" s="318"/>
      <c r="Q1647" s="318"/>
      <c r="R1647" s="318">
        <v>117.3669</v>
      </c>
      <c r="S1647" s="317"/>
      <c r="T1647" s="318"/>
      <c r="U1647" s="318"/>
      <c r="V1647" s="318"/>
    </row>
    <row r="1648" s="304" customFormat="1" ht="22.8" customHeight="1" spans="1:22">
      <c r="A1648" s="309"/>
      <c r="B1648" s="309"/>
      <c r="C1648" s="309"/>
      <c r="D1648" s="311" t="s">
        <v>1165</v>
      </c>
      <c r="E1648" s="311" t="s">
        <v>1166</v>
      </c>
      <c r="F1648" s="310">
        <v>1185.129978</v>
      </c>
      <c r="G1648" s="310">
        <v>879.2874</v>
      </c>
      <c r="H1648" s="310">
        <v>425.0808</v>
      </c>
      <c r="I1648" s="310">
        <v>159.4944</v>
      </c>
      <c r="J1648" s="310">
        <v>142.8594</v>
      </c>
      <c r="K1648" s="310">
        <v>151.8528</v>
      </c>
      <c r="L1648" s="310">
        <v>200.328078</v>
      </c>
      <c r="M1648" s="310">
        <v>124.2815</v>
      </c>
      <c r="N1648" s="310"/>
      <c r="O1648" s="310">
        <v>67.5781</v>
      </c>
      <c r="P1648" s="310"/>
      <c r="Q1648" s="310">
        <v>8.468478</v>
      </c>
      <c r="R1648" s="310">
        <v>105.5145</v>
      </c>
      <c r="S1648" s="310"/>
      <c r="T1648" s="310"/>
      <c r="U1648" s="310"/>
      <c r="V1648" s="310"/>
    </row>
    <row r="1649" s="304" customFormat="1" ht="22.8" customHeight="1" spans="1:22">
      <c r="A1649" s="309"/>
      <c r="B1649" s="309"/>
      <c r="C1649" s="309"/>
      <c r="D1649" s="312" t="s">
        <v>1167</v>
      </c>
      <c r="E1649" s="312" t="s">
        <v>1168</v>
      </c>
      <c r="F1649" s="310">
        <v>1185.129978</v>
      </c>
      <c r="G1649" s="310">
        <v>879.2874</v>
      </c>
      <c r="H1649" s="310">
        <v>425.0808</v>
      </c>
      <c r="I1649" s="310">
        <v>159.4944</v>
      </c>
      <c r="J1649" s="310">
        <v>142.8594</v>
      </c>
      <c r="K1649" s="310">
        <v>151.8528</v>
      </c>
      <c r="L1649" s="310">
        <v>200.328078</v>
      </c>
      <c r="M1649" s="310">
        <v>124.2815</v>
      </c>
      <c r="N1649" s="310"/>
      <c r="O1649" s="310">
        <v>67.5781</v>
      </c>
      <c r="P1649" s="310"/>
      <c r="Q1649" s="310">
        <v>8.468478</v>
      </c>
      <c r="R1649" s="310">
        <v>105.5145</v>
      </c>
      <c r="S1649" s="310"/>
      <c r="T1649" s="310"/>
      <c r="U1649" s="310"/>
      <c r="V1649" s="310"/>
    </row>
    <row r="1650" s="304" customFormat="1" ht="22.8" customHeight="1" spans="1:22">
      <c r="A1650" s="321" t="s">
        <v>932</v>
      </c>
      <c r="B1650" s="321"/>
      <c r="C1650" s="321"/>
      <c r="D1650" s="311" t="s">
        <v>932</v>
      </c>
      <c r="E1650" s="311" t="s">
        <v>385</v>
      </c>
      <c r="F1650" s="313">
        <v>1185.129978</v>
      </c>
      <c r="G1650" s="313">
        <v>879.2874</v>
      </c>
      <c r="H1650" s="313">
        <v>425.0808</v>
      </c>
      <c r="I1650" s="313">
        <v>159.4944</v>
      </c>
      <c r="J1650" s="313">
        <v>142.8594</v>
      </c>
      <c r="K1650" s="313">
        <v>151.8528</v>
      </c>
      <c r="L1650" s="313">
        <v>200.328078</v>
      </c>
      <c r="M1650" s="313">
        <v>124.2815</v>
      </c>
      <c r="N1650" s="313"/>
      <c r="O1650" s="313">
        <v>67.5781</v>
      </c>
      <c r="P1650" s="313"/>
      <c r="Q1650" s="313">
        <v>8.468478</v>
      </c>
      <c r="R1650" s="313">
        <v>105.5145</v>
      </c>
      <c r="S1650" s="313"/>
      <c r="T1650" s="313"/>
      <c r="U1650" s="313"/>
      <c r="V1650" s="313"/>
    </row>
    <row r="1651" s="304" customFormat="1" ht="22.8" customHeight="1" spans="1:22">
      <c r="A1651" s="321" t="s">
        <v>932</v>
      </c>
      <c r="B1651" s="321" t="s">
        <v>565</v>
      </c>
      <c r="C1651" s="321"/>
      <c r="D1651" s="311" t="s">
        <v>933</v>
      </c>
      <c r="E1651" s="311" t="s">
        <v>386</v>
      </c>
      <c r="F1651" s="313">
        <v>1185.129978</v>
      </c>
      <c r="G1651" s="313">
        <v>879.2874</v>
      </c>
      <c r="H1651" s="313">
        <v>425.0808</v>
      </c>
      <c r="I1651" s="313">
        <v>159.4944</v>
      </c>
      <c r="J1651" s="313">
        <v>142.8594</v>
      </c>
      <c r="K1651" s="313">
        <v>151.8528</v>
      </c>
      <c r="L1651" s="313">
        <v>200.328078</v>
      </c>
      <c r="M1651" s="313">
        <v>124.2815</v>
      </c>
      <c r="N1651" s="313"/>
      <c r="O1651" s="313">
        <v>67.5781</v>
      </c>
      <c r="P1651" s="313"/>
      <c r="Q1651" s="313">
        <v>8.468478</v>
      </c>
      <c r="R1651" s="313">
        <v>105.5145</v>
      </c>
      <c r="S1651" s="313"/>
      <c r="T1651" s="313"/>
      <c r="U1651" s="313"/>
      <c r="V1651" s="313"/>
    </row>
    <row r="1652" s="304" customFormat="1" ht="22.8" customHeight="1" spans="1:22">
      <c r="A1652" s="314" t="s">
        <v>932</v>
      </c>
      <c r="B1652" s="314" t="s">
        <v>565</v>
      </c>
      <c r="C1652" s="314" t="s">
        <v>565</v>
      </c>
      <c r="D1652" s="315" t="s">
        <v>934</v>
      </c>
      <c r="E1652" s="325" t="s">
        <v>567</v>
      </c>
      <c r="F1652" s="317">
        <v>1185.129978</v>
      </c>
      <c r="G1652" s="318">
        <v>879.2874</v>
      </c>
      <c r="H1652" s="318">
        <v>425.0808</v>
      </c>
      <c r="I1652" s="318">
        <v>159.4944</v>
      </c>
      <c r="J1652" s="318">
        <v>142.8594</v>
      </c>
      <c r="K1652" s="318">
        <v>151.8528</v>
      </c>
      <c r="L1652" s="317">
        <v>200.328078</v>
      </c>
      <c r="M1652" s="318">
        <v>124.2815</v>
      </c>
      <c r="N1652" s="318"/>
      <c r="O1652" s="318">
        <v>67.5781</v>
      </c>
      <c r="P1652" s="318"/>
      <c r="Q1652" s="318">
        <v>8.468478</v>
      </c>
      <c r="R1652" s="318">
        <v>105.5145</v>
      </c>
      <c r="S1652" s="317"/>
      <c r="T1652" s="318"/>
      <c r="U1652" s="318"/>
      <c r="V1652" s="318"/>
    </row>
    <row r="1653" s="304" customFormat="1" ht="22.8" customHeight="1" spans="1:22">
      <c r="A1653" s="309"/>
      <c r="B1653" s="309"/>
      <c r="C1653" s="309"/>
      <c r="D1653" s="311" t="s">
        <v>1169</v>
      </c>
      <c r="E1653" s="311" t="s">
        <v>1170</v>
      </c>
      <c r="F1653" s="310">
        <v>1508.058842</v>
      </c>
      <c r="G1653" s="310">
        <v>1118.7866</v>
      </c>
      <c r="H1653" s="310">
        <v>552.6696</v>
      </c>
      <c r="I1653" s="310">
        <v>201.7536</v>
      </c>
      <c r="J1653" s="310">
        <v>178.0734</v>
      </c>
      <c r="K1653" s="310">
        <v>186.29</v>
      </c>
      <c r="L1653" s="310">
        <v>255.017842</v>
      </c>
      <c r="M1653" s="310">
        <v>158.2129</v>
      </c>
      <c r="N1653" s="310"/>
      <c r="O1653" s="310">
        <v>86.0283</v>
      </c>
      <c r="P1653" s="310"/>
      <c r="Q1653" s="310">
        <v>10.776642</v>
      </c>
      <c r="R1653" s="310">
        <v>134.2544</v>
      </c>
      <c r="S1653" s="310"/>
      <c r="T1653" s="310"/>
      <c r="U1653" s="310"/>
      <c r="V1653" s="310"/>
    </row>
    <row r="1654" s="304" customFormat="1" ht="22.8" customHeight="1" spans="1:22">
      <c r="A1654" s="309"/>
      <c r="B1654" s="309"/>
      <c r="C1654" s="309"/>
      <c r="D1654" s="312" t="s">
        <v>1171</v>
      </c>
      <c r="E1654" s="312" t="s">
        <v>1172</v>
      </c>
      <c r="F1654" s="310">
        <v>1508.058842</v>
      </c>
      <c r="G1654" s="310">
        <v>1118.7866</v>
      </c>
      <c r="H1654" s="310">
        <v>552.6696</v>
      </c>
      <c r="I1654" s="310">
        <v>201.7536</v>
      </c>
      <c r="J1654" s="310">
        <v>178.0734</v>
      </c>
      <c r="K1654" s="310">
        <v>186.29</v>
      </c>
      <c r="L1654" s="310">
        <v>255.017842</v>
      </c>
      <c r="M1654" s="310">
        <v>158.2129</v>
      </c>
      <c r="N1654" s="310"/>
      <c r="O1654" s="310">
        <v>86.0283</v>
      </c>
      <c r="P1654" s="310"/>
      <c r="Q1654" s="310">
        <v>10.776642</v>
      </c>
      <c r="R1654" s="310">
        <v>134.2544</v>
      </c>
      <c r="S1654" s="310"/>
      <c r="T1654" s="310"/>
      <c r="U1654" s="310"/>
      <c r="V1654" s="310"/>
    </row>
    <row r="1655" s="304" customFormat="1" ht="22.8" customHeight="1" spans="1:22">
      <c r="A1655" s="321" t="s">
        <v>568</v>
      </c>
      <c r="B1655" s="321"/>
      <c r="C1655" s="321"/>
      <c r="D1655" s="311" t="s">
        <v>568</v>
      </c>
      <c r="E1655" s="311" t="s">
        <v>264</v>
      </c>
      <c r="F1655" s="313">
        <v>168.989542</v>
      </c>
      <c r="G1655" s="313"/>
      <c r="H1655" s="313"/>
      <c r="I1655" s="313"/>
      <c r="J1655" s="313"/>
      <c r="K1655" s="313"/>
      <c r="L1655" s="313">
        <v>168.989542</v>
      </c>
      <c r="M1655" s="313">
        <v>158.2129</v>
      </c>
      <c r="N1655" s="313"/>
      <c r="O1655" s="313"/>
      <c r="P1655" s="313"/>
      <c r="Q1655" s="313">
        <v>10.776642</v>
      </c>
      <c r="R1655" s="313"/>
      <c r="S1655" s="313"/>
      <c r="T1655" s="313"/>
      <c r="U1655" s="313"/>
      <c r="V1655" s="313"/>
    </row>
    <row r="1656" s="304" customFormat="1" ht="22.8" customHeight="1" spans="1:22">
      <c r="A1656" s="321" t="s">
        <v>568</v>
      </c>
      <c r="B1656" s="321" t="s">
        <v>569</v>
      </c>
      <c r="C1656" s="321"/>
      <c r="D1656" s="311" t="s">
        <v>570</v>
      </c>
      <c r="E1656" s="311" t="s">
        <v>277</v>
      </c>
      <c r="F1656" s="313">
        <v>158.2129</v>
      </c>
      <c r="G1656" s="313"/>
      <c r="H1656" s="313"/>
      <c r="I1656" s="313"/>
      <c r="J1656" s="313"/>
      <c r="K1656" s="313"/>
      <c r="L1656" s="313">
        <v>158.2129</v>
      </c>
      <c r="M1656" s="313">
        <v>158.2129</v>
      </c>
      <c r="N1656" s="313"/>
      <c r="O1656" s="313"/>
      <c r="P1656" s="313"/>
      <c r="Q1656" s="313"/>
      <c r="R1656" s="313"/>
      <c r="S1656" s="313"/>
      <c r="T1656" s="313"/>
      <c r="U1656" s="313"/>
      <c r="V1656" s="313"/>
    </row>
    <row r="1657" s="304" customFormat="1" ht="22.8" customHeight="1" spans="1:22">
      <c r="A1657" s="314" t="s">
        <v>568</v>
      </c>
      <c r="B1657" s="314" t="s">
        <v>569</v>
      </c>
      <c r="C1657" s="314" t="s">
        <v>569</v>
      </c>
      <c r="D1657" s="315" t="s">
        <v>571</v>
      </c>
      <c r="E1657" s="325" t="s">
        <v>572</v>
      </c>
      <c r="F1657" s="317">
        <v>158.2129</v>
      </c>
      <c r="G1657" s="318"/>
      <c r="H1657" s="318"/>
      <c r="I1657" s="318"/>
      <c r="J1657" s="318"/>
      <c r="K1657" s="318"/>
      <c r="L1657" s="317">
        <v>158.2129</v>
      </c>
      <c r="M1657" s="318">
        <v>158.2129</v>
      </c>
      <c r="N1657" s="318"/>
      <c r="O1657" s="318"/>
      <c r="P1657" s="318"/>
      <c r="Q1657" s="318"/>
      <c r="R1657" s="318"/>
      <c r="S1657" s="317"/>
      <c r="T1657" s="318"/>
      <c r="U1657" s="318"/>
      <c r="V1657" s="318"/>
    </row>
    <row r="1658" s="304" customFormat="1" ht="22.8" customHeight="1" spans="1:22">
      <c r="A1658" s="321" t="s">
        <v>568</v>
      </c>
      <c r="B1658" s="321" t="s">
        <v>573</v>
      </c>
      <c r="C1658" s="321"/>
      <c r="D1658" s="311" t="s">
        <v>574</v>
      </c>
      <c r="E1658" s="311" t="s">
        <v>317</v>
      </c>
      <c r="F1658" s="313">
        <v>10.776642</v>
      </c>
      <c r="G1658" s="313"/>
      <c r="H1658" s="313"/>
      <c r="I1658" s="313"/>
      <c r="J1658" s="313"/>
      <c r="K1658" s="313"/>
      <c r="L1658" s="313">
        <v>10.776642</v>
      </c>
      <c r="M1658" s="313"/>
      <c r="N1658" s="313"/>
      <c r="O1658" s="313"/>
      <c r="P1658" s="313"/>
      <c r="Q1658" s="313">
        <v>10.776642</v>
      </c>
      <c r="R1658" s="313"/>
      <c r="S1658" s="313"/>
      <c r="T1658" s="313"/>
      <c r="U1658" s="313"/>
      <c r="V1658" s="313"/>
    </row>
    <row r="1659" s="304" customFormat="1" ht="22.8" customHeight="1" spans="1:22">
      <c r="A1659" s="314" t="s">
        <v>568</v>
      </c>
      <c r="B1659" s="314" t="s">
        <v>573</v>
      </c>
      <c r="C1659" s="314" t="s">
        <v>573</v>
      </c>
      <c r="D1659" s="315" t="s">
        <v>575</v>
      </c>
      <c r="E1659" s="325" t="s">
        <v>576</v>
      </c>
      <c r="F1659" s="317">
        <v>10.776642</v>
      </c>
      <c r="G1659" s="318"/>
      <c r="H1659" s="318"/>
      <c r="I1659" s="318"/>
      <c r="J1659" s="318"/>
      <c r="K1659" s="318"/>
      <c r="L1659" s="317">
        <v>10.776642</v>
      </c>
      <c r="M1659" s="318"/>
      <c r="N1659" s="318"/>
      <c r="O1659" s="318"/>
      <c r="P1659" s="318"/>
      <c r="Q1659" s="318">
        <v>10.776642</v>
      </c>
      <c r="R1659" s="318"/>
      <c r="S1659" s="317"/>
      <c r="T1659" s="318"/>
      <c r="U1659" s="318"/>
      <c r="V1659" s="318"/>
    </row>
    <row r="1660" s="304" customFormat="1" ht="22.8" customHeight="1" spans="1:22">
      <c r="A1660" s="321" t="s">
        <v>577</v>
      </c>
      <c r="B1660" s="321"/>
      <c r="C1660" s="321"/>
      <c r="D1660" s="311" t="s">
        <v>577</v>
      </c>
      <c r="E1660" s="311" t="s">
        <v>318</v>
      </c>
      <c r="F1660" s="313">
        <v>86.0283</v>
      </c>
      <c r="G1660" s="313"/>
      <c r="H1660" s="313"/>
      <c r="I1660" s="313"/>
      <c r="J1660" s="313"/>
      <c r="K1660" s="313"/>
      <c r="L1660" s="313">
        <v>86.0283</v>
      </c>
      <c r="M1660" s="313"/>
      <c r="N1660" s="313"/>
      <c r="O1660" s="313">
        <v>86.0283</v>
      </c>
      <c r="P1660" s="313"/>
      <c r="Q1660" s="313"/>
      <c r="R1660" s="313"/>
      <c r="S1660" s="313"/>
      <c r="T1660" s="313"/>
      <c r="U1660" s="313"/>
      <c r="V1660" s="313"/>
    </row>
    <row r="1661" s="304" customFormat="1" ht="22.8" customHeight="1" spans="1:22">
      <c r="A1661" s="321" t="s">
        <v>577</v>
      </c>
      <c r="B1661" s="321" t="s">
        <v>578</v>
      </c>
      <c r="C1661" s="321"/>
      <c r="D1661" s="311" t="s">
        <v>579</v>
      </c>
      <c r="E1661" s="311" t="s">
        <v>344</v>
      </c>
      <c r="F1661" s="313">
        <v>86.0283</v>
      </c>
      <c r="G1661" s="313"/>
      <c r="H1661" s="313"/>
      <c r="I1661" s="313"/>
      <c r="J1661" s="313"/>
      <c r="K1661" s="313"/>
      <c r="L1661" s="313">
        <v>86.0283</v>
      </c>
      <c r="M1661" s="313"/>
      <c r="N1661" s="313"/>
      <c r="O1661" s="313">
        <v>86.0283</v>
      </c>
      <c r="P1661" s="313"/>
      <c r="Q1661" s="313"/>
      <c r="R1661" s="313"/>
      <c r="S1661" s="313"/>
      <c r="T1661" s="313"/>
      <c r="U1661" s="313"/>
      <c r="V1661" s="313"/>
    </row>
    <row r="1662" s="304" customFormat="1" ht="22.8" customHeight="1" spans="1:22">
      <c r="A1662" s="314" t="s">
        <v>577</v>
      </c>
      <c r="B1662" s="314" t="s">
        <v>578</v>
      </c>
      <c r="C1662" s="314" t="s">
        <v>565</v>
      </c>
      <c r="D1662" s="315" t="s">
        <v>580</v>
      </c>
      <c r="E1662" s="325" t="s">
        <v>581</v>
      </c>
      <c r="F1662" s="317">
        <v>86.0283</v>
      </c>
      <c r="G1662" s="318"/>
      <c r="H1662" s="318"/>
      <c r="I1662" s="318"/>
      <c r="J1662" s="318"/>
      <c r="K1662" s="318"/>
      <c r="L1662" s="317">
        <v>86.0283</v>
      </c>
      <c r="M1662" s="318"/>
      <c r="N1662" s="318"/>
      <c r="O1662" s="318">
        <v>86.0283</v>
      </c>
      <c r="P1662" s="318"/>
      <c r="Q1662" s="318"/>
      <c r="R1662" s="318"/>
      <c r="S1662" s="317"/>
      <c r="T1662" s="318"/>
      <c r="U1662" s="318"/>
      <c r="V1662" s="318"/>
    </row>
    <row r="1663" s="304" customFormat="1" ht="22.8" customHeight="1" spans="1:22">
      <c r="A1663" s="321" t="s">
        <v>932</v>
      </c>
      <c r="B1663" s="321"/>
      <c r="C1663" s="321"/>
      <c r="D1663" s="311" t="s">
        <v>932</v>
      </c>
      <c r="E1663" s="311" t="s">
        <v>385</v>
      </c>
      <c r="F1663" s="313">
        <v>1118.7866</v>
      </c>
      <c r="G1663" s="313">
        <v>1118.7866</v>
      </c>
      <c r="H1663" s="313">
        <v>552.6696</v>
      </c>
      <c r="I1663" s="313">
        <v>201.7536</v>
      </c>
      <c r="J1663" s="313">
        <v>178.0734</v>
      </c>
      <c r="K1663" s="313">
        <v>186.29</v>
      </c>
      <c r="L1663" s="313"/>
      <c r="M1663" s="313"/>
      <c r="N1663" s="313"/>
      <c r="O1663" s="313"/>
      <c r="P1663" s="313"/>
      <c r="Q1663" s="313"/>
      <c r="R1663" s="313"/>
      <c r="S1663" s="313"/>
      <c r="T1663" s="313"/>
      <c r="U1663" s="313"/>
      <c r="V1663" s="313"/>
    </row>
    <row r="1664" s="304" customFormat="1" ht="22.8" customHeight="1" spans="1:22">
      <c r="A1664" s="321" t="s">
        <v>932</v>
      </c>
      <c r="B1664" s="321" t="s">
        <v>565</v>
      </c>
      <c r="C1664" s="321"/>
      <c r="D1664" s="311" t="s">
        <v>933</v>
      </c>
      <c r="E1664" s="311" t="s">
        <v>386</v>
      </c>
      <c r="F1664" s="313">
        <v>1118.7866</v>
      </c>
      <c r="G1664" s="313">
        <v>1118.7866</v>
      </c>
      <c r="H1664" s="313">
        <v>552.6696</v>
      </c>
      <c r="I1664" s="313">
        <v>201.7536</v>
      </c>
      <c r="J1664" s="313">
        <v>178.0734</v>
      </c>
      <c r="K1664" s="313">
        <v>186.29</v>
      </c>
      <c r="L1664" s="313"/>
      <c r="M1664" s="313"/>
      <c r="N1664" s="313"/>
      <c r="O1664" s="313"/>
      <c r="P1664" s="313"/>
      <c r="Q1664" s="313"/>
      <c r="R1664" s="313"/>
      <c r="S1664" s="313"/>
      <c r="T1664" s="313"/>
      <c r="U1664" s="313"/>
      <c r="V1664" s="313"/>
    </row>
    <row r="1665" s="304" customFormat="1" ht="22.8" customHeight="1" spans="1:22">
      <c r="A1665" s="314" t="s">
        <v>932</v>
      </c>
      <c r="B1665" s="314" t="s">
        <v>565</v>
      </c>
      <c r="C1665" s="314" t="s">
        <v>565</v>
      </c>
      <c r="D1665" s="315" t="s">
        <v>934</v>
      </c>
      <c r="E1665" s="325" t="s">
        <v>567</v>
      </c>
      <c r="F1665" s="317">
        <v>1118.7866</v>
      </c>
      <c r="G1665" s="318">
        <v>1118.7866</v>
      </c>
      <c r="H1665" s="318">
        <v>552.6696</v>
      </c>
      <c r="I1665" s="318">
        <v>201.7536</v>
      </c>
      <c r="J1665" s="318">
        <v>178.0734</v>
      </c>
      <c r="K1665" s="318">
        <v>186.29</v>
      </c>
      <c r="L1665" s="317"/>
      <c r="M1665" s="318"/>
      <c r="N1665" s="318"/>
      <c r="O1665" s="318"/>
      <c r="P1665" s="318"/>
      <c r="Q1665" s="318"/>
      <c r="R1665" s="318"/>
      <c r="S1665" s="317"/>
      <c r="T1665" s="318"/>
      <c r="U1665" s="318"/>
      <c r="V1665" s="318"/>
    </row>
    <row r="1666" s="304" customFormat="1" ht="22.8" customHeight="1" spans="1:22">
      <c r="A1666" s="321" t="s">
        <v>582</v>
      </c>
      <c r="B1666" s="321"/>
      <c r="C1666" s="321"/>
      <c r="D1666" s="311" t="s">
        <v>582</v>
      </c>
      <c r="E1666" s="311" t="s">
        <v>454</v>
      </c>
      <c r="F1666" s="313">
        <v>134.2544</v>
      </c>
      <c r="G1666" s="313"/>
      <c r="H1666" s="313"/>
      <c r="I1666" s="313"/>
      <c r="J1666" s="313"/>
      <c r="K1666" s="313"/>
      <c r="L1666" s="313"/>
      <c r="M1666" s="313"/>
      <c r="N1666" s="313"/>
      <c r="O1666" s="313"/>
      <c r="P1666" s="313"/>
      <c r="Q1666" s="313"/>
      <c r="R1666" s="313">
        <v>134.2544</v>
      </c>
      <c r="S1666" s="313"/>
      <c r="T1666" s="313"/>
      <c r="U1666" s="313"/>
      <c r="V1666" s="313"/>
    </row>
    <row r="1667" s="304" customFormat="1" ht="22.8" customHeight="1" spans="1:22">
      <c r="A1667" s="321" t="s">
        <v>582</v>
      </c>
      <c r="B1667" s="321" t="s">
        <v>583</v>
      </c>
      <c r="C1667" s="321"/>
      <c r="D1667" s="311" t="s">
        <v>584</v>
      </c>
      <c r="E1667" s="311" t="s">
        <v>460</v>
      </c>
      <c r="F1667" s="313">
        <v>134.2544</v>
      </c>
      <c r="G1667" s="313"/>
      <c r="H1667" s="313"/>
      <c r="I1667" s="313"/>
      <c r="J1667" s="313"/>
      <c r="K1667" s="313"/>
      <c r="L1667" s="313"/>
      <c r="M1667" s="313"/>
      <c r="N1667" s="313"/>
      <c r="O1667" s="313"/>
      <c r="P1667" s="313"/>
      <c r="Q1667" s="313"/>
      <c r="R1667" s="313">
        <v>134.2544</v>
      </c>
      <c r="S1667" s="313"/>
      <c r="T1667" s="313"/>
      <c r="U1667" s="313"/>
      <c r="V1667" s="313"/>
    </row>
    <row r="1668" s="304" customFormat="1" ht="22.8" customHeight="1" spans="1:22">
      <c r="A1668" s="314" t="s">
        <v>582</v>
      </c>
      <c r="B1668" s="314" t="s">
        <v>583</v>
      </c>
      <c r="C1668" s="314" t="s">
        <v>565</v>
      </c>
      <c r="D1668" s="315" t="s">
        <v>585</v>
      </c>
      <c r="E1668" s="325" t="s">
        <v>586</v>
      </c>
      <c r="F1668" s="317">
        <v>134.2544</v>
      </c>
      <c r="G1668" s="318"/>
      <c r="H1668" s="318"/>
      <c r="I1668" s="318"/>
      <c r="J1668" s="318"/>
      <c r="K1668" s="318"/>
      <c r="L1668" s="317"/>
      <c r="M1668" s="318"/>
      <c r="N1668" s="318"/>
      <c r="O1668" s="318"/>
      <c r="P1668" s="318"/>
      <c r="Q1668" s="318"/>
      <c r="R1668" s="318">
        <v>134.2544</v>
      </c>
      <c r="S1668" s="317"/>
      <c r="T1668" s="318"/>
      <c r="U1668" s="318"/>
      <c r="V1668" s="318"/>
    </row>
    <row r="1669" s="304" customFormat="1" ht="22.8" customHeight="1" spans="1:22">
      <c r="A1669" s="309"/>
      <c r="B1669" s="309"/>
      <c r="C1669" s="309"/>
      <c r="D1669" s="311" t="s">
        <v>1173</v>
      </c>
      <c r="E1669" s="311" t="s">
        <v>1174</v>
      </c>
      <c r="F1669" s="310">
        <v>1596.749296</v>
      </c>
      <c r="G1669" s="310">
        <v>1185.1312</v>
      </c>
      <c r="H1669" s="310">
        <v>581.5896</v>
      </c>
      <c r="I1669" s="310">
        <v>219.4824</v>
      </c>
      <c r="J1669" s="310">
        <v>189.2664</v>
      </c>
      <c r="K1669" s="310">
        <v>194.7928</v>
      </c>
      <c r="L1669" s="310">
        <v>269.402396</v>
      </c>
      <c r="M1669" s="310">
        <v>167.212</v>
      </c>
      <c r="N1669" s="310"/>
      <c r="O1669" s="310">
        <v>90.9215</v>
      </c>
      <c r="P1669" s="310"/>
      <c r="Q1669" s="310">
        <v>11.268896</v>
      </c>
      <c r="R1669" s="310">
        <v>142.2157</v>
      </c>
      <c r="S1669" s="310"/>
      <c r="T1669" s="310"/>
      <c r="U1669" s="310"/>
      <c r="V1669" s="310"/>
    </row>
    <row r="1670" s="304" customFormat="1" ht="22.8" customHeight="1" spans="1:22">
      <c r="A1670" s="309"/>
      <c r="B1670" s="309"/>
      <c r="C1670" s="309"/>
      <c r="D1670" s="312" t="s">
        <v>1175</v>
      </c>
      <c r="E1670" s="312" t="s">
        <v>1176</v>
      </c>
      <c r="F1670" s="310">
        <v>1596.749296</v>
      </c>
      <c r="G1670" s="310">
        <v>1185.1312</v>
      </c>
      <c r="H1670" s="310">
        <v>581.5896</v>
      </c>
      <c r="I1670" s="310">
        <v>219.4824</v>
      </c>
      <c r="J1670" s="310">
        <v>189.2664</v>
      </c>
      <c r="K1670" s="310">
        <v>194.7928</v>
      </c>
      <c r="L1670" s="310">
        <v>269.402396</v>
      </c>
      <c r="M1670" s="310">
        <v>167.212</v>
      </c>
      <c r="N1670" s="310"/>
      <c r="O1670" s="310">
        <v>90.9215</v>
      </c>
      <c r="P1670" s="310"/>
      <c r="Q1670" s="310">
        <v>11.268896</v>
      </c>
      <c r="R1670" s="310">
        <v>142.2157</v>
      </c>
      <c r="S1670" s="310"/>
      <c r="T1670" s="310"/>
      <c r="U1670" s="310"/>
      <c r="V1670" s="310"/>
    </row>
    <row r="1671" s="304" customFormat="1" ht="22.8" customHeight="1" spans="1:22">
      <c r="A1671" s="321" t="s">
        <v>568</v>
      </c>
      <c r="B1671" s="321"/>
      <c r="C1671" s="321"/>
      <c r="D1671" s="311" t="s">
        <v>568</v>
      </c>
      <c r="E1671" s="311" t="s">
        <v>264</v>
      </c>
      <c r="F1671" s="313">
        <v>178.480896</v>
      </c>
      <c r="G1671" s="313"/>
      <c r="H1671" s="313"/>
      <c r="I1671" s="313"/>
      <c r="J1671" s="313"/>
      <c r="K1671" s="313"/>
      <c r="L1671" s="313">
        <v>178.480896</v>
      </c>
      <c r="M1671" s="313">
        <v>167.212</v>
      </c>
      <c r="N1671" s="313"/>
      <c r="O1671" s="313"/>
      <c r="P1671" s="313"/>
      <c r="Q1671" s="313">
        <v>11.268896</v>
      </c>
      <c r="R1671" s="313"/>
      <c r="S1671" s="313"/>
      <c r="T1671" s="313"/>
      <c r="U1671" s="313"/>
      <c r="V1671" s="313"/>
    </row>
    <row r="1672" s="304" customFormat="1" ht="22.8" customHeight="1" spans="1:22">
      <c r="A1672" s="321" t="s">
        <v>568</v>
      </c>
      <c r="B1672" s="321" t="s">
        <v>569</v>
      </c>
      <c r="C1672" s="321"/>
      <c r="D1672" s="311" t="s">
        <v>570</v>
      </c>
      <c r="E1672" s="311" t="s">
        <v>277</v>
      </c>
      <c r="F1672" s="313">
        <v>167.212</v>
      </c>
      <c r="G1672" s="313"/>
      <c r="H1672" s="313"/>
      <c r="I1672" s="313"/>
      <c r="J1672" s="313"/>
      <c r="K1672" s="313"/>
      <c r="L1672" s="313">
        <v>167.212</v>
      </c>
      <c r="M1672" s="313">
        <v>167.212</v>
      </c>
      <c r="N1672" s="313"/>
      <c r="O1672" s="313"/>
      <c r="P1672" s="313"/>
      <c r="Q1672" s="313"/>
      <c r="R1672" s="313"/>
      <c r="S1672" s="313"/>
      <c r="T1672" s="313"/>
      <c r="U1672" s="313"/>
      <c r="V1672" s="313"/>
    </row>
    <row r="1673" s="304" customFormat="1" ht="22.8" customHeight="1" spans="1:22">
      <c r="A1673" s="314" t="s">
        <v>568</v>
      </c>
      <c r="B1673" s="314" t="s">
        <v>569</v>
      </c>
      <c r="C1673" s="314" t="s">
        <v>569</v>
      </c>
      <c r="D1673" s="315" t="s">
        <v>571</v>
      </c>
      <c r="E1673" s="325" t="s">
        <v>572</v>
      </c>
      <c r="F1673" s="317">
        <v>167.212</v>
      </c>
      <c r="G1673" s="318"/>
      <c r="H1673" s="318"/>
      <c r="I1673" s="318"/>
      <c r="J1673" s="318"/>
      <c r="K1673" s="318"/>
      <c r="L1673" s="317">
        <v>167.212</v>
      </c>
      <c r="M1673" s="318">
        <v>167.212</v>
      </c>
      <c r="N1673" s="318"/>
      <c r="O1673" s="318"/>
      <c r="P1673" s="318"/>
      <c r="Q1673" s="318"/>
      <c r="R1673" s="318"/>
      <c r="S1673" s="317"/>
      <c r="T1673" s="318"/>
      <c r="U1673" s="318"/>
      <c r="V1673" s="318"/>
    </row>
    <row r="1674" s="304" customFormat="1" ht="22.8" customHeight="1" spans="1:22">
      <c r="A1674" s="321" t="s">
        <v>568</v>
      </c>
      <c r="B1674" s="321" t="s">
        <v>573</v>
      </c>
      <c r="C1674" s="321"/>
      <c r="D1674" s="311" t="s">
        <v>574</v>
      </c>
      <c r="E1674" s="311" t="s">
        <v>317</v>
      </c>
      <c r="F1674" s="313">
        <v>11.268896</v>
      </c>
      <c r="G1674" s="313"/>
      <c r="H1674" s="313"/>
      <c r="I1674" s="313"/>
      <c r="J1674" s="313"/>
      <c r="K1674" s="313"/>
      <c r="L1674" s="313">
        <v>11.268896</v>
      </c>
      <c r="M1674" s="313"/>
      <c r="N1674" s="313"/>
      <c r="O1674" s="313"/>
      <c r="P1674" s="313"/>
      <c r="Q1674" s="313">
        <v>11.268896</v>
      </c>
      <c r="R1674" s="313"/>
      <c r="S1674" s="313"/>
      <c r="T1674" s="313"/>
      <c r="U1674" s="313"/>
      <c r="V1674" s="313"/>
    </row>
    <row r="1675" s="304" customFormat="1" ht="22.8" customHeight="1" spans="1:22">
      <c r="A1675" s="314" t="s">
        <v>568</v>
      </c>
      <c r="B1675" s="314" t="s">
        <v>573</v>
      </c>
      <c r="C1675" s="314" t="s">
        <v>573</v>
      </c>
      <c r="D1675" s="315" t="s">
        <v>575</v>
      </c>
      <c r="E1675" s="325" t="s">
        <v>576</v>
      </c>
      <c r="F1675" s="317">
        <v>11.268896</v>
      </c>
      <c r="G1675" s="318"/>
      <c r="H1675" s="318"/>
      <c r="I1675" s="318"/>
      <c r="J1675" s="318"/>
      <c r="K1675" s="318"/>
      <c r="L1675" s="317">
        <v>11.268896</v>
      </c>
      <c r="M1675" s="318"/>
      <c r="N1675" s="318"/>
      <c r="O1675" s="318"/>
      <c r="P1675" s="318"/>
      <c r="Q1675" s="318">
        <v>11.268896</v>
      </c>
      <c r="R1675" s="318"/>
      <c r="S1675" s="317"/>
      <c r="T1675" s="318"/>
      <c r="U1675" s="318"/>
      <c r="V1675" s="318"/>
    </row>
    <row r="1676" s="304" customFormat="1" ht="22.8" customHeight="1" spans="1:22">
      <c r="A1676" s="321" t="s">
        <v>577</v>
      </c>
      <c r="B1676" s="321"/>
      <c r="C1676" s="321"/>
      <c r="D1676" s="311" t="s">
        <v>577</v>
      </c>
      <c r="E1676" s="311" t="s">
        <v>318</v>
      </c>
      <c r="F1676" s="313">
        <v>90.9215</v>
      </c>
      <c r="G1676" s="313"/>
      <c r="H1676" s="313"/>
      <c r="I1676" s="313"/>
      <c r="J1676" s="313"/>
      <c r="K1676" s="313"/>
      <c r="L1676" s="313">
        <v>90.9215</v>
      </c>
      <c r="M1676" s="313"/>
      <c r="N1676" s="313"/>
      <c r="O1676" s="313">
        <v>90.9215</v>
      </c>
      <c r="P1676" s="313"/>
      <c r="Q1676" s="313"/>
      <c r="R1676" s="313"/>
      <c r="S1676" s="313"/>
      <c r="T1676" s="313"/>
      <c r="U1676" s="313"/>
      <c r="V1676" s="313"/>
    </row>
    <row r="1677" s="304" customFormat="1" ht="22.8" customHeight="1" spans="1:22">
      <c r="A1677" s="321" t="s">
        <v>577</v>
      </c>
      <c r="B1677" s="321" t="s">
        <v>578</v>
      </c>
      <c r="C1677" s="321"/>
      <c r="D1677" s="311" t="s">
        <v>579</v>
      </c>
      <c r="E1677" s="311" t="s">
        <v>344</v>
      </c>
      <c r="F1677" s="313">
        <v>90.9215</v>
      </c>
      <c r="G1677" s="313"/>
      <c r="H1677" s="313"/>
      <c r="I1677" s="313"/>
      <c r="J1677" s="313"/>
      <c r="K1677" s="313"/>
      <c r="L1677" s="313">
        <v>90.9215</v>
      </c>
      <c r="M1677" s="313"/>
      <c r="N1677" s="313"/>
      <c r="O1677" s="313">
        <v>90.9215</v>
      </c>
      <c r="P1677" s="313"/>
      <c r="Q1677" s="313"/>
      <c r="R1677" s="313"/>
      <c r="S1677" s="313"/>
      <c r="T1677" s="313"/>
      <c r="U1677" s="313"/>
      <c r="V1677" s="313"/>
    </row>
    <row r="1678" s="304" customFormat="1" ht="22.8" customHeight="1" spans="1:22">
      <c r="A1678" s="314" t="s">
        <v>577</v>
      </c>
      <c r="B1678" s="314" t="s">
        <v>578</v>
      </c>
      <c r="C1678" s="314" t="s">
        <v>565</v>
      </c>
      <c r="D1678" s="315" t="s">
        <v>580</v>
      </c>
      <c r="E1678" s="325" t="s">
        <v>581</v>
      </c>
      <c r="F1678" s="317">
        <v>90.9215</v>
      </c>
      <c r="G1678" s="318"/>
      <c r="H1678" s="318"/>
      <c r="I1678" s="318"/>
      <c r="J1678" s="318"/>
      <c r="K1678" s="318"/>
      <c r="L1678" s="317">
        <v>90.9215</v>
      </c>
      <c r="M1678" s="318"/>
      <c r="N1678" s="318"/>
      <c r="O1678" s="318">
        <v>90.9215</v>
      </c>
      <c r="P1678" s="318"/>
      <c r="Q1678" s="318"/>
      <c r="R1678" s="318"/>
      <c r="S1678" s="317"/>
      <c r="T1678" s="318"/>
      <c r="U1678" s="318"/>
      <c r="V1678" s="318"/>
    </row>
    <row r="1679" s="304" customFormat="1" ht="22.8" customHeight="1" spans="1:22">
      <c r="A1679" s="321" t="s">
        <v>932</v>
      </c>
      <c r="B1679" s="321"/>
      <c r="C1679" s="321"/>
      <c r="D1679" s="311" t="s">
        <v>932</v>
      </c>
      <c r="E1679" s="311" t="s">
        <v>385</v>
      </c>
      <c r="F1679" s="313">
        <v>1185.1312</v>
      </c>
      <c r="G1679" s="313">
        <v>1185.1312</v>
      </c>
      <c r="H1679" s="313">
        <v>581.5896</v>
      </c>
      <c r="I1679" s="313">
        <v>219.4824</v>
      </c>
      <c r="J1679" s="313">
        <v>189.2664</v>
      </c>
      <c r="K1679" s="313">
        <v>194.7928</v>
      </c>
      <c r="L1679" s="313"/>
      <c r="M1679" s="313"/>
      <c r="N1679" s="313"/>
      <c r="O1679" s="313"/>
      <c r="P1679" s="313"/>
      <c r="Q1679" s="313"/>
      <c r="R1679" s="313"/>
      <c r="S1679" s="313"/>
      <c r="T1679" s="313"/>
      <c r="U1679" s="313"/>
      <c r="V1679" s="313"/>
    </row>
    <row r="1680" s="304" customFormat="1" ht="22.8" customHeight="1" spans="1:22">
      <c r="A1680" s="321" t="s">
        <v>932</v>
      </c>
      <c r="B1680" s="321" t="s">
        <v>565</v>
      </c>
      <c r="C1680" s="321"/>
      <c r="D1680" s="311" t="s">
        <v>933</v>
      </c>
      <c r="E1680" s="311" t="s">
        <v>386</v>
      </c>
      <c r="F1680" s="313">
        <v>1185.1312</v>
      </c>
      <c r="G1680" s="313">
        <v>1185.1312</v>
      </c>
      <c r="H1680" s="313">
        <v>581.5896</v>
      </c>
      <c r="I1680" s="313">
        <v>219.4824</v>
      </c>
      <c r="J1680" s="313">
        <v>189.2664</v>
      </c>
      <c r="K1680" s="313">
        <v>194.7928</v>
      </c>
      <c r="L1680" s="313"/>
      <c r="M1680" s="313"/>
      <c r="N1680" s="313"/>
      <c r="O1680" s="313"/>
      <c r="P1680" s="313"/>
      <c r="Q1680" s="313"/>
      <c r="R1680" s="313"/>
      <c r="S1680" s="313"/>
      <c r="T1680" s="313"/>
      <c r="U1680" s="313"/>
      <c r="V1680" s="313"/>
    </row>
    <row r="1681" s="304" customFormat="1" ht="22.8" customHeight="1" spans="1:22">
      <c r="A1681" s="314" t="s">
        <v>932</v>
      </c>
      <c r="B1681" s="314" t="s">
        <v>565</v>
      </c>
      <c r="C1681" s="314" t="s">
        <v>565</v>
      </c>
      <c r="D1681" s="315" t="s">
        <v>934</v>
      </c>
      <c r="E1681" s="325" t="s">
        <v>567</v>
      </c>
      <c r="F1681" s="317">
        <v>1185.1312</v>
      </c>
      <c r="G1681" s="318">
        <v>1185.1312</v>
      </c>
      <c r="H1681" s="318">
        <v>581.5896</v>
      </c>
      <c r="I1681" s="318">
        <v>219.4824</v>
      </c>
      <c r="J1681" s="318">
        <v>189.2664</v>
      </c>
      <c r="K1681" s="318">
        <v>194.7928</v>
      </c>
      <c r="L1681" s="317"/>
      <c r="M1681" s="318"/>
      <c r="N1681" s="318"/>
      <c r="O1681" s="318"/>
      <c r="P1681" s="318"/>
      <c r="Q1681" s="318"/>
      <c r="R1681" s="318"/>
      <c r="S1681" s="317"/>
      <c r="T1681" s="318"/>
      <c r="U1681" s="318"/>
      <c r="V1681" s="318"/>
    </row>
    <row r="1682" s="304" customFormat="1" ht="22.8" customHeight="1" spans="1:22">
      <c r="A1682" s="321" t="s">
        <v>582</v>
      </c>
      <c r="B1682" s="321"/>
      <c r="C1682" s="321"/>
      <c r="D1682" s="311" t="s">
        <v>582</v>
      </c>
      <c r="E1682" s="311" t="s">
        <v>454</v>
      </c>
      <c r="F1682" s="313">
        <v>142.2157</v>
      </c>
      <c r="G1682" s="313"/>
      <c r="H1682" s="313"/>
      <c r="I1682" s="313"/>
      <c r="J1682" s="313"/>
      <c r="K1682" s="313"/>
      <c r="L1682" s="313"/>
      <c r="M1682" s="313"/>
      <c r="N1682" s="313"/>
      <c r="O1682" s="313"/>
      <c r="P1682" s="313"/>
      <c r="Q1682" s="313"/>
      <c r="R1682" s="313">
        <v>142.2157</v>
      </c>
      <c r="S1682" s="313"/>
      <c r="T1682" s="313"/>
      <c r="U1682" s="313"/>
      <c r="V1682" s="313"/>
    </row>
    <row r="1683" s="304" customFormat="1" ht="22.8" customHeight="1" spans="1:22">
      <c r="A1683" s="321" t="s">
        <v>582</v>
      </c>
      <c r="B1683" s="321" t="s">
        <v>583</v>
      </c>
      <c r="C1683" s="321"/>
      <c r="D1683" s="311" t="s">
        <v>584</v>
      </c>
      <c r="E1683" s="311" t="s">
        <v>460</v>
      </c>
      <c r="F1683" s="313">
        <v>142.2157</v>
      </c>
      <c r="G1683" s="313"/>
      <c r="H1683" s="313"/>
      <c r="I1683" s="313"/>
      <c r="J1683" s="313"/>
      <c r="K1683" s="313"/>
      <c r="L1683" s="313"/>
      <c r="M1683" s="313"/>
      <c r="N1683" s="313"/>
      <c r="O1683" s="313"/>
      <c r="P1683" s="313"/>
      <c r="Q1683" s="313"/>
      <c r="R1683" s="313">
        <v>142.2157</v>
      </c>
      <c r="S1683" s="313"/>
      <c r="T1683" s="313"/>
      <c r="U1683" s="313"/>
      <c r="V1683" s="313"/>
    </row>
    <row r="1684" s="304" customFormat="1" ht="22.8" customHeight="1" spans="1:22">
      <c r="A1684" s="314" t="s">
        <v>582</v>
      </c>
      <c r="B1684" s="314" t="s">
        <v>583</v>
      </c>
      <c r="C1684" s="314" t="s">
        <v>565</v>
      </c>
      <c r="D1684" s="315" t="s">
        <v>585</v>
      </c>
      <c r="E1684" s="325" t="s">
        <v>586</v>
      </c>
      <c r="F1684" s="317">
        <v>142.2157</v>
      </c>
      <c r="G1684" s="318"/>
      <c r="H1684" s="318"/>
      <c r="I1684" s="318"/>
      <c r="J1684" s="318"/>
      <c r="K1684" s="318"/>
      <c r="L1684" s="317"/>
      <c r="M1684" s="318"/>
      <c r="N1684" s="318"/>
      <c r="O1684" s="318"/>
      <c r="P1684" s="318"/>
      <c r="Q1684" s="318"/>
      <c r="R1684" s="318">
        <v>142.2157</v>
      </c>
      <c r="S1684" s="317"/>
      <c r="T1684" s="318"/>
      <c r="U1684" s="318"/>
      <c r="V1684" s="318"/>
    </row>
    <row r="1685" s="304" customFormat="1" ht="22.8" customHeight="1" spans="1:22">
      <c r="A1685" s="309"/>
      <c r="B1685" s="309"/>
      <c r="C1685" s="309"/>
      <c r="D1685" s="311" t="s">
        <v>1177</v>
      </c>
      <c r="E1685" s="311" t="s">
        <v>1178</v>
      </c>
      <c r="F1685" s="310">
        <v>1838.819388</v>
      </c>
      <c r="G1685" s="310">
        <v>1365.4864</v>
      </c>
      <c r="H1685" s="310">
        <v>669.6288</v>
      </c>
      <c r="I1685" s="310">
        <v>243.6144</v>
      </c>
      <c r="J1685" s="310">
        <v>215.1724</v>
      </c>
      <c r="K1685" s="310">
        <v>237.0708</v>
      </c>
      <c r="L1685" s="310">
        <v>309.474588</v>
      </c>
      <c r="M1685" s="310">
        <v>191.8513</v>
      </c>
      <c r="N1685" s="310"/>
      <c r="O1685" s="310">
        <v>104.3191</v>
      </c>
      <c r="P1685" s="310"/>
      <c r="Q1685" s="310">
        <v>13.304188</v>
      </c>
      <c r="R1685" s="310">
        <v>163.8584</v>
      </c>
      <c r="S1685" s="310"/>
      <c r="T1685" s="310"/>
      <c r="U1685" s="310"/>
      <c r="V1685" s="310"/>
    </row>
    <row r="1686" s="304" customFormat="1" ht="22.8" customHeight="1" spans="1:22">
      <c r="A1686" s="309"/>
      <c r="B1686" s="309"/>
      <c r="C1686" s="309"/>
      <c r="D1686" s="312" t="s">
        <v>1179</v>
      </c>
      <c r="E1686" s="312" t="s">
        <v>1180</v>
      </c>
      <c r="F1686" s="310">
        <v>1838.819388</v>
      </c>
      <c r="G1686" s="310">
        <v>1365.4864</v>
      </c>
      <c r="H1686" s="310">
        <v>669.6288</v>
      </c>
      <c r="I1686" s="310">
        <v>243.6144</v>
      </c>
      <c r="J1686" s="310">
        <v>215.1724</v>
      </c>
      <c r="K1686" s="310">
        <v>237.0708</v>
      </c>
      <c r="L1686" s="310">
        <v>309.474588</v>
      </c>
      <c r="M1686" s="310">
        <v>191.8513</v>
      </c>
      <c r="N1686" s="310"/>
      <c r="O1686" s="310">
        <v>104.3191</v>
      </c>
      <c r="P1686" s="310"/>
      <c r="Q1686" s="310">
        <v>13.304188</v>
      </c>
      <c r="R1686" s="310">
        <v>163.8584</v>
      </c>
      <c r="S1686" s="310"/>
      <c r="T1686" s="310"/>
      <c r="U1686" s="310"/>
      <c r="V1686" s="310"/>
    </row>
    <row r="1687" s="304" customFormat="1" ht="22.8" customHeight="1" spans="1:22">
      <c r="A1687" s="321" t="s">
        <v>568</v>
      </c>
      <c r="B1687" s="321"/>
      <c r="C1687" s="321"/>
      <c r="D1687" s="311" t="s">
        <v>568</v>
      </c>
      <c r="E1687" s="311" t="s">
        <v>264</v>
      </c>
      <c r="F1687" s="313">
        <v>205.155488</v>
      </c>
      <c r="G1687" s="313"/>
      <c r="H1687" s="313"/>
      <c r="I1687" s="313"/>
      <c r="J1687" s="313"/>
      <c r="K1687" s="313"/>
      <c r="L1687" s="313">
        <v>205.155488</v>
      </c>
      <c r="M1687" s="313">
        <v>191.8513</v>
      </c>
      <c r="N1687" s="313"/>
      <c r="O1687" s="313"/>
      <c r="P1687" s="313"/>
      <c r="Q1687" s="313">
        <v>13.304188</v>
      </c>
      <c r="R1687" s="313"/>
      <c r="S1687" s="313"/>
      <c r="T1687" s="313"/>
      <c r="U1687" s="313"/>
      <c r="V1687" s="313"/>
    </row>
    <row r="1688" s="304" customFormat="1" ht="22.8" customHeight="1" spans="1:22">
      <c r="A1688" s="321" t="s">
        <v>568</v>
      </c>
      <c r="B1688" s="321" t="s">
        <v>569</v>
      </c>
      <c r="C1688" s="321"/>
      <c r="D1688" s="311" t="s">
        <v>570</v>
      </c>
      <c r="E1688" s="311" t="s">
        <v>277</v>
      </c>
      <c r="F1688" s="313">
        <v>191.8513</v>
      </c>
      <c r="G1688" s="313"/>
      <c r="H1688" s="313"/>
      <c r="I1688" s="313"/>
      <c r="J1688" s="313"/>
      <c r="K1688" s="313"/>
      <c r="L1688" s="313">
        <v>191.8513</v>
      </c>
      <c r="M1688" s="313">
        <v>191.8513</v>
      </c>
      <c r="N1688" s="313"/>
      <c r="O1688" s="313"/>
      <c r="P1688" s="313"/>
      <c r="Q1688" s="313"/>
      <c r="R1688" s="313"/>
      <c r="S1688" s="313"/>
      <c r="T1688" s="313"/>
      <c r="U1688" s="313"/>
      <c r="V1688" s="313"/>
    </row>
    <row r="1689" s="304" customFormat="1" ht="22.8" customHeight="1" spans="1:22">
      <c r="A1689" s="314" t="s">
        <v>568</v>
      </c>
      <c r="B1689" s="314" t="s">
        <v>569</v>
      </c>
      <c r="C1689" s="314" t="s">
        <v>569</v>
      </c>
      <c r="D1689" s="315" t="s">
        <v>571</v>
      </c>
      <c r="E1689" s="325" t="s">
        <v>572</v>
      </c>
      <c r="F1689" s="317">
        <v>191.8513</v>
      </c>
      <c r="G1689" s="318"/>
      <c r="H1689" s="318"/>
      <c r="I1689" s="318"/>
      <c r="J1689" s="318"/>
      <c r="K1689" s="318"/>
      <c r="L1689" s="317">
        <v>191.8513</v>
      </c>
      <c r="M1689" s="318">
        <v>191.8513</v>
      </c>
      <c r="N1689" s="318"/>
      <c r="O1689" s="318"/>
      <c r="P1689" s="318"/>
      <c r="Q1689" s="318"/>
      <c r="R1689" s="318"/>
      <c r="S1689" s="317"/>
      <c r="T1689" s="318"/>
      <c r="U1689" s="318"/>
      <c r="V1689" s="318"/>
    </row>
    <row r="1690" s="304" customFormat="1" ht="22.8" customHeight="1" spans="1:22">
      <c r="A1690" s="321" t="s">
        <v>568</v>
      </c>
      <c r="B1690" s="321" t="s">
        <v>573</v>
      </c>
      <c r="C1690" s="321"/>
      <c r="D1690" s="311" t="s">
        <v>574</v>
      </c>
      <c r="E1690" s="311" t="s">
        <v>317</v>
      </c>
      <c r="F1690" s="313">
        <v>13.304188</v>
      </c>
      <c r="G1690" s="313"/>
      <c r="H1690" s="313"/>
      <c r="I1690" s="313"/>
      <c r="J1690" s="313"/>
      <c r="K1690" s="313"/>
      <c r="L1690" s="313">
        <v>13.304188</v>
      </c>
      <c r="M1690" s="313"/>
      <c r="N1690" s="313"/>
      <c r="O1690" s="313"/>
      <c r="P1690" s="313"/>
      <c r="Q1690" s="313">
        <v>13.304188</v>
      </c>
      <c r="R1690" s="313"/>
      <c r="S1690" s="313"/>
      <c r="T1690" s="313"/>
      <c r="U1690" s="313"/>
      <c r="V1690" s="313"/>
    </row>
    <row r="1691" s="304" customFormat="1" ht="22.8" customHeight="1" spans="1:22">
      <c r="A1691" s="314" t="s">
        <v>568</v>
      </c>
      <c r="B1691" s="314" t="s">
        <v>573</v>
      </c>
      <c r="C1691" s="314" t="s">
        <v>573</v>
      </c>
      <c r="D1691" s="315" t="s">
        <v>575</v>
      </c>
      <c r="E1691" s="325" t="s">
        <v>576</v>
      </c>
      <c r="F1691" s="317">
        <v>13.304188</v>
      </c>
      <c r="G1691" s="318"/>
      <c r="H1691" s="318"/>
      <c r="I1691" s="318"/>
      <c r="J1691" s="318"/>
      <c r="K1691" s="318"/>
      <c r="L1691" s="317">
        <v>13.304188</v>
      </c>
      <c r="M1691" s="318"/>
      <c r="N1691" s="318"/>
      <c r="O1691" s="318"/>
      <c r="P1691" s="318"/>
      <c r="Q1691" s="318">
        <v>13.304188</v>
      </c>
      <c r="R1691" s="318"/>
      <c r="S1691" s="317"/>
      <c r="T1691" s="318"/>
      <c r="U1691" s="318"/>
      <c r="V1691" s="318"/>
    </row>
    <row r="1692" s="304" customFormat="1" ht="22.8" customHeight="1" spans="1:22">
      <c r="A1692" s="321" t="s">
        <v>577</v>
      </c>
      <c r="B1692" s="321"/>
      <c r="C1692" s="321"/>
      <c r="D1692" s="311" t="s">
        <v>577</v>
      </c>
      <c r="E1692" s="311" t="s">
        <v>318</v>
      </c>
      <c r="F1692" s="313">
        <v>104.3191</v>
      </c>
      <c r="G1692" s="313"/>
      <c r="H1692" s="313"/>
      <c r="I1692" s="313"/>
      <c r="J1692" s="313"/>
      <c r="K1692" s="313"/>
      <c r="L1692" s="313">
        <v>104.3191</v>
      </c>
      <c r="M1692" s="313"/>
      <c r="N1692" s="313"/>
      <c r="O1692" s="313">
        <v>104.3191</v>
      </c>
      <c r="P1692" s="313"/>
      <c r="Q1692" s="313"/>
      <c r="R1692" s="313"/>
      <c r="S1692" s="313"/>
      <c r="T1692" s="313"/>
      <c r="U1692" s="313"/>
      <c r="V1692" s="313"/>
    </row>
    <row r="1693" s="304" customFormat="1" ht="22.8" customHeight="1" spans="1:22">
      <c r="A1693" s="321" t="s">
        <v>577</v>
      </c>
      <c r="B1693" s="321" t="s">
        <v>578</v>
      </c>
      <c r="C1693" s="321"/>
      <c r="D1693" s="311" t="s">
        <v>579</v>
      </c>
      <c r="E1693" s="311" t="s">
        <v>344</v>
      </c>
      <c r="F1693" s="313">
        <v>104.3191</v>
      </c>
      <c r="G1693" s="313"/>
      <c r="H1693" s="313"/>
      <c r="I1693" s="313"/>
      <c r="J1693" s="313"/>
      <c r="K1693" s="313"/>
      <c r="L1693" s="313">
        <v>104.3191</v>
      </c>
      <c r="M1693" s="313"/>
      <c r="N1693" s="313"/>
      <c r="O1693" s="313">
        <v>104.3191</v>
      </c>
      <c r="P1693" s="313"/>
      <c r="Q1693" s="313"/>
      <c r="R1693" s="313"/>
      <c r="S1693" s="313"/>
      <c r="T1693" s="313"/>
      <c r="U1693" s="313"/>
      <c r="V1693" s="313"/>
    </row>
    <row r="1694" s="304" customFormat="1" ht="22.8" customHeight="1" spans="1:22">
      <c r="A1694" s="314" t="s">
        <v>577</v>
      </c>
      <c r="B1694" s="314" t="s">
        <v>578</v>
      </c>
      <c r="C1694" s="314" t="s">
        <v>565</v>
      </c>
      <c r="D1694" s="315" t="s">
        <v>580</v>
      </c>
      <c r="E1694" s="325" t="s">
        <v>581</v>
      </c>
      <c r="F1694" s="317">
        <v>104.3191</v>
      </c>
      <c r="G1694" s="318"/>
      <c r="H1694" s="318"/>
      <c r="I1694" s="318"/>
      <c r="J1694" s="318"/>
      <c r="K1694" s="318"/>
      <c r="L1694" s="317">
        <v>104.3191</v>
      </c>
      <c r="M1694" s="318"/>
      <c r="N1694" s="318"/>
      <c r="O1694" s="318">
        <v>104.3191</v>
      </c>
      <c r="P1694" s="318"/>
      <c r="Q1694" s="318"/>
      <c r="R1694" s="318"/>
      <c r="S1694" s="317"/>
      <c r="T1694" s="318"/>
      <c r="U1694" s="318"/>
      <c r="V1694" s="318"/>
    </row>
    <row r="1695" s="304" customFormat="1" ht="22.8" customHeight="1" spans="1:22">
      <c r="A1695" s="321" t="s">
        <v>932</v>
      </c>
      <c r="B1695" s="321"/>
      <c r="C1695" s="321"/>
      <c r="D1695" s="311" t="s">
        <v>932</v>
      </c>
      <c r="E1695" s="311" t="s">
        <v>385</v>
      </c>
      <c r="F1695" s="313">
        <v>1365.4864</v>
      </c>
      <c r="G1695" s="313">
        <v>1365.4864</v>
      </c>
      <c r="H1695" s="313">
        <v>669.6288</v>
      </c>
      <c r="I1695" s="313">
        <v>243.6144</v>
      </c>
      <c r="J1695" s="313">
        <v>215.1724</v>
      </c>
      <c r="K1695" s="313">
        <v>237.0708</v>
      </c>
      <c r="L1695" s="313"/>
      <c r="M1695" s="313"/>
      <c r="N1695" s="313"/>
      <c r="O1695" s="313"/>
      <c r="P1695" s="313"/>
      <c r="Q1695" s="313"/>
      <c r="R1695" s="313"/>
      <c r="S1695" s="313"/>
      <c r="T1695" s="313"/>
      <c r="U1695" s="313"/>
      <c r="V1695" s="313"/>
    </row>
    <row r="1696" s="304" customFormat="1" ht="22.8" customHeight="1" spans="1:22">
      <c r="A1696" s="321" t="s">
        <v>932</v>
      </c>
      <c r="B1696" s="321" t="s">
        <v>565</v>
      </c>
      <c r="C1696" s="321"/>
      <c r="D1696" s="311" t="s">
        <v>933</v>
      </c>
      <c r="E1696" s="311" t="s">
        <v>386</v>
      </c>
      <c r="F1696" s="313">
        <v>1365.4864</v>
      </c>
      <c r="G1696" s="313">
        <v>1365.4864</v>
      </c>
      <c r="H1696" s="313">
        <v>669.6288</v>
      </c>
      <c r="I1696" s="313">
        <v>243.6144</v>
      </c>
      <c r="J1696" s="313">
        <v>215.1724</v>
      </c>
      <c r="K1696" s="313">
        <v>237.0708</v>
      </c>
      <c r="L1696" s="313"/>
      <c r="M1696" s="313"/>
      <c r="N1696" s="313"/>
      <c r="O1696" s="313"/>
      <c r="P1696" s="313"/>
      <c r="Q1696" s="313"/>
      <c r="R1696" s="313"/>
      <c r="S1696" s="313"/>
      <c r="T1696" s="313"/>
      <c r="U1696" s="313"/>
      <c r="V1696" s="313"/>
    </row>
    <row r="1697" s="304" customFormat="1" ht="22.8" customHeight="1" spans="1:22">
      <c r="A1697" s="314" t="s">
        <v>932</v>
      </c>
      <c r="B1697" s="314" t="s">
        <v>565</v>
      </c>
      <c r="C1697" s="314" t="s">
        <v>565</v>
      </c>
      <c r="D1697" s="315" t="s">
        <v>934</v>
      </c>
      <c r="E1697" s="325" t="s">
        <v>567</v>
      </c>
      <c r="F1697" s="317">
        <v>1365.4864</v>
      </c>
      <c r="G1697" s="318">
        <v>1365.4864</v>
      </c>
      <c r="H1697" s="318">
        <v>669.6288</v>
      </c>
      <c r="I1697" s="318">
        <v>243.6144</v>
      </c>
      <c r="J1697" s="318">
        <v>215.1724</v>
      </c>
      <c r="K1697" s="318">
        <v>237.0708</v>
      </c>
      <c r="L1697" s="317"/>
      <c r="M1697" s="318"/>
      <c r="N1697" s="318"/>
      <c r="O1697" s="318"/>
      <c r="P1697" s="318"/>
      <c r="Q1697" s="318"/>
      <c r="R1697" s="318"/>
      <c r="S1697" s="317"/>
      <c r="T1697" s="318"/>
      <c r="U1697" s="318"/>
      <c r="V1697" s="318"/>
    </row>
    <row r="1698" s="304" customFormat="1" ht="22.8" customHeight="1" spans="1:22">
      <c r="A1698" s="321" t="s">
        <v>582</v>
      </c>
      <c r="B1698" s="321"/>
      <c r="C1698" s="321"/>
      <c r="D1698" s="311" t="s">
        <v>582</v>
      </c>
      <c r="E1698" s="311" t="s">
        <v>454</v>
      </c>
      <c r="F1698" s="313">
        <v>163.8584</v>
      </c>
      <c r="G1698" s="313"/>
      <c r="H1698" s="313"/>
      <c r="I1698" s="313"/>
      <c r="J1698" s="313"/>
      <c r="K1698" s="313"/>
      <c r="L1698" s="313"/>
      <c r="M1698" s="313"/>
      <c r="N1698" s="313"/>
      <c r="O1698" s="313"/>
      <c r="P1698" s="313"/>
      <c r="Q1698" s="313"/>
      <c r="R1698" s="313">
        <v>163.8584</v>
      </c>
      <c r="S1698" s="313"/>
      <c r="T1698" s="313"/>
      <c r="U1698" s="313"/>
      <c r="V1698" s="313"/>
    </row>
    <row r="1699" s="304" customFormat="1" ht="22.8" customHeight="1" spans="1:22">
      <c r="A1699" s="321" t="s">
        <v>582</v>
      </c>
      <c r="B1699" s="321" t="s">
        <v>583</v>
      </c>
      <c r="C1699" s="321"/>
      <c r="D1699" s="311" t="s">
        <v>584</v>
      </c>
      <c r="E1699" s="311" t="s">
        <v>460</v>
      </c>
      <c r="F1699" s="313">
        <v>163.8584</v>
      </c>
      <c r="G1699" s="313"/>
      <c r="H1699" s="313"/>
      <c r="I1699" s="313"/>
      <c r="J1699" s="313"/>
      <c r="K1699" s="313"/>
      <c r="L1699" s="313"/>
      <c r="M1699" s="313"/>
      <c r="N1699" s="313"/>
      <c r="O1699" s="313"/>
      <c r="P1699" s="313"/>
      <c r="Q1699" s="313"/>
      <c r="R1699" s="313">
        <v>163.8584</v>
      </c>
      <c r="S1699" s="313"/>
      <c r="T1699" s="313"/>
      <c r="U1699" s="313"/>
      <c r="V1699" s="313"/>
    </row>
    <row r="1700" s="304" customFormat="1" ht="22.8" customHeight="1" spans="1:22">
      <c r="A1700" s="314" t="s">
        <v>582</v>
      </c>
      <c r="B1700" s="314" t="s">
        <v>583</v>
      </c>
      <c r="C1700" s="314" t="s">
        <v>565</v>
      </c>
      <c r="D1700" s="315" t="s">
        <v>585</v>
      </c>
      <c r="E1700" s="325" t="s">
        <v>586</v>
      </c>
      <c r="F1700" s="317">
        <v>163.8584</v>
      </c>
      <c r="G1700" s="318"/>
      <c r="H1700" s="318"/>
      <c r="I1700" s="318"/>
      <c r="J1700" s="318"/>
      <c r="K1700" s="318"/>
      <c r="L1700" s="317"/>
      <c r="M1700" s="318"/>
      <c r="N1700" s="318"/>
      <c r="O1700" s="318"/>
      <c r="P1700" s="318"/>
      <c r="Q1700" s="318"/>
      <c r="R1700" s="318">
        <v>163.8584</v>
      </c>
      <c r="S1700" s="317"/>
      <c r="T1700" s="318"/>
      <c r="U1700" s="318"/>
      <c r="V1700" s="318"/>
    </row>
    <row r="1701" s="304" customFormat="1" ht="22.8" customHeight="1" spans="1:22">
      <c r="A1701" s="309"/>
      <c r="B1701" s="309"/>
      <c r="C1701" s="309"/>
      <c r="D1701" s="311" t="s">
        <v>1181</v>
      </c>
      <c r="E1701" s="311" t="s">
        <v>1182</v>
      </c>
      <c r="F1701" s="310">
        <v>1557.658527</v>
      </c>
      <c r="G1701" s="310">
        <v>1155.7397</v>
      </c>
      <c r="H1701" s="310">
        <v>576.63</v>
      </c>
      <c r="I1701" s="310">
        <v>216.4848</v>
      </c>
      <c r="J1701" s="310">
        <v>182.9829</v>
      </c>
      <c r="K1701" s="310">
        <v>179.642</v>
      </c>
      <c r="L1701" s="310">
        <v>263.230027</v>
      </c>
      <c r="M1701" s="310">
        <v>163.486</v>
      </c>
      <c r="N1701" s="310"/>
      <c r="O1701" s="310">
        <v>88.8955</v>
      </c>
      <c r="P1701" s="310"/>
      <c r="Q1701" s="310">
        <v>10.848527</v>
      </c>
      <c r="R1701" s="310">
        <v>138.6888</v>
      </c>
      <c r="S1701" s="310"/>
      <c r="T1701" s="310"/>
      <c r="U1701" s="310"/>
      <c r="V1701" s="310"/>
    </row>
    <row r="1702" s="304" customFormat="1" ht="22.8" customHeight="1" spans="1:22">
      <c r="A1702" s="309"/>
      <c r="B1702" s="309"/>
      <c r="C1702" s="309"/>
      <c r="D1702" s="312" t="s">
        <v>1183</v>
      </c>
      <c r="E1702" s="312" t="s">
        <v>1184</v>
      </c>
      <c r="F1702" s="310">
        <v>1557.658527</v>
      </c>
      <c r="G1702" s="310">
        <v>1155.7397</v>
      </c>
      <c r="H1702" s="310">
        <v>576.63</v>
      </c>
      <c r="I1702" s="310">
        <v>216.4848</v>
      </c>
      <c r="J1702" s="310">
        <v>182.9829</v>
      </c>
      <c r="K1702" s="310">
        <v>179.642</v>
      </c>
      <c r="L1702" s="310">
        <v>263.230027</v>
      </c>
      <c r="M1702" s="310">
        <v>163.486</v>
      </c>
      <c r="N1702" s="310"/>
      <c r="O1702" s="310">
        <v>88.8955</v>
      </c>
      <c r="P1702" s="310"/>
      <c r="Q1702" s="310">
        <v>10.848527</v>
      </c>
      <c r="R1702" s="310">
        <v>138.6888</v>
      </c>
      <c r="S1702" s="310"/>
      <c r="T1702" s="310"/>
      <c r="U1702" s="310"/>
      <c r="V1702" s="310"/>
    </row>
    <row r="1703" s="304" customFormat="1" ht="22.8" customHeight="1" spans="1:22">
      <c r="A1703" s="321" t="s">
        <v>568</v>
      </c>
      <c r="B1703" s="321"/>
      <c r="C1703" s="321"/>
      <c r="D1703" s="311" t="s">
        <v>568</v>
      </c>
      <c r="E1703" s="311" t="s">
        <v>264</v>
      </c>
      <c r="F1703" s="313">
        <v>174.334527</v>
      </c>
      <c r="G1703" s="313"/>
      <c r="H1703" s="313"/>
      <c r="I1703" s="313"/>
      <c r="J1703" s="313"/>
      <c r="K1703" s="313"/>
      <c r="L1703" s="313">
        <v>174.334527</v>
      </c>
      <c r="M1703" s="313">
        <v>163.486</v>
      </c>
      <c r="N1703" s="313"/>
      <c r="O1703" s="313"/>
      <c r="P1703" s="313"/>
      <c r="Q1703" s="313">
        <v>10.848527</v>
      </c>
      <c r="R1703" s="313"/>
      <c r="S1703" s="313"/>
      <c r="T1703" s="313"/>
      <c r="U1703" s="313"/>
      <c r="V1703" s="313"/>
    </row>
    <row r="1704" s="304" customFormat="1" ht="22.8" customHeight="1" spans="1:22">
      <c r="A1704" s="321" t="s">
        <v>568</v>
      </c>
      <c r="B1704" s="321" t="s">
        <v>569</v>
      </c>
      <c r="C1704" s="321"/>
      <c r="D1704" s="311" t="s">
        <v>570</v>
      </c>
      <c r="E1704" s="311" t="s">
        <v>277</v>
      </c>
      <c r="F1704" s="313">
        <v>163.486</v>
      </c>
      <c r="G1704" s="313"/>
      <c r="H1704" s="313"/>
      <c r="I1704" s="313"/>
      <c r="J1704" s="313"/>
      <c r="K1704" s="313"/>
      <c r="L1704" s="313">
        <v>163.486</v>
      </c>
      <c r="M1704" s="313">
        <v>163.486</v>
      </c>
      <c r="N1704" s="313"/>
      <c r="O1704" s="313"/>
      <c r="P1704" s="313"/>
      <c r="Q1704" s="313"/>
      <c r="R1704" s="313"/>
      <c r="S1704" s="313"/>
      <c r="T1704" s="313"/>
      <c r="U1704" s="313"/>
      <c r="V1704" s="313"/>
    </row>
    <row r="1705" s="304" customFormat="1" ht="22.8" customHeight="1" spans="1:22">
      <c r="A1705" s="314" t="s">
        <v>568</v>
      </c>
      <c r="B1705" s="314" t="s">
        <v>569</v>
      </c>
      <c r="C1705" s="314" t="s">
        <v>569</v>
      </c>
      <c r="D1705" s="315" t="s">
        <v>571</v>
      </c>
      <c r="E1705" s="325" t="s">
        <v>572</v>
      </c>
      <c r="F1705" s="317">
        <v>163.486</v>
      </c>
      <c r="G1705" s="318"/>
      <c r="H1705" s="318"/>
      <c r="I1705" s="318"/>
      <c r="J1705" s="318"/>
      <c r="K1705" s="318"/>
      <c r="L1705" s="317">
        <v>163.486</v>
      </c>
      <c r="M1705" s="318">
        <v>163.486</v>
      </c>
      <c r="N1705" s="318"/>
      <c r="O1705" s="318"/>
      <c r="P1705" s="318"/>
      <c r="Q1705" s="318"/>
      <c r="R1705" s="318"/>
      <c r="S1705" s="317"/>
      <c r="T1705" s="318"/>
      <c r="U1705" s="318"/>
      <c r="V1705" s="318"/>
    </row>
    <row r="1706" s="304" customFormat="1" ht="22.8" customHeight="1" spans="1:22">
      <c r="A1706" s="321" t="s">
        <v>568</v>
      </c>
      <c r="B1706" s="321" t="s">
        <v>573</v>
      </c>
      <c r="C1706" s="321"/>
      <c r="D1706" s="311" t="s">
        <v>574</v>
      </c>
      <c r="E1706" s="311" t="s">
        <v>317</v>
      </c>
      <c r="F1706" s="313">
        <v>10.848527</v>
      </c>
      <c r="G1706" s="313"/>
      <c r="H1706" s="313"/>
      <c r="I1706" s="313"/>
      <c r="J1706" s="313"/>
      <c r="K1706" s="313"/>
      <c r="L1706" s="313">
        <v>10.848527</v>
      </c>
      <c r="M1706" s="313"/>
      <c r="N1706" s="313"/>
      <c r="O1706" s="313"/>
      <c r="P1706" s="313"/>
      <c r="Q1706" s="313">
        <v>10.848527</v>
      </c>
      <c r="R1706" s="313"/>
      <c r="S1706" s="313"/>
      <c r="T1706" s="313"/>
      <c r="U1706" s="313"/>
      <c r="V1706" s="313"/>
    </row>
    <row r="1707" s="304" customFormat="1" ht="22.8" customHeight="1" spans="1:22">
      <c r="A1707" s="314" t="s">
        <v>568</v>
      </c>
      <c r="B1707" s="314" t="s">
        <v>573</v>
      </c>
      <c r="C1707" s="314" t="s">
        <v>573</v>
      </c>
      <c r="D1707" s="315" t="s">
        <v>575</v>
      </c>
      <c r="E1707" s="325" t="s">
        <v>576</v>
      </c>
      <c r="F1707" s="317">
        <v>10.848527</v>
      </c>
      <c r="G1707" s="318"/>
      <c r="H1707" s="318"/>
      <c r="I1707" s="318"/>
      <c r="J1707" s="318"/>
      <c r="K1707" s="318"/>
      <c r="L1707" s="317">
        <v>10.848527</v>
      </c>
      <c r="M1707" s="318"/>
      <c r="N1707" s="318"/>
      <c r="O1707" s="318"/>
      <c r="P1707" s="318"/>
      <c r="Q1707" s="318">
        <v>10.848527</v>
      </c>
      <c r="R1707" s="318"/>
      <c r="S1707" s="317"/>
      <c r="T1707" s="318"/>
      <c r="U1707" s="318"/>
      <c r="V1707" s="318"/>
    </row>
    <row r="1708" s="304" customFormat="1" ht="22.8" customHeight="1" spans="1:22">
      <c r="A1708" s="321" t="s">
        <v>577</v>
      </c>
      <c r="B1708" s="321"/>
      <c r="C1708" s="321"/>
      <c r="D1708" s="311" t="s">
        <v>577</v>
      </c>
      <c r="E1708" s="311" t="s">
        <v>318</v>
      </c>
      <c r="F1708" s="313">
        <v>88.8955</v>
      </c>
      <c r="G1708" s="313"/>
      <c r="H1708" s="313"/>
      <c r="I1708" s="313"/>
      <c r="J1708" s="313"/>
      <c r="K1708" s="313"/>
      <c r="L1708" s="313">
        <v>88.8955</v>
      </c>
      <c r="M1708" s="313"/>
      <c r="N1708" s="313"/>
      <c r="O1708" s="313">
        <v>88.8955</v>
      </c>
      <c r="P1708" s="313"/>
      <c r="Q1708" s="313"/>
      <c r="R1708" s="313"/>
      <c r="S1708" s="313"/>
      <c r="T1708" s="313"/>
      <c r="U1708" s="313"/>
      <c r="V1708" s="313"/>
    </row>
    <row r="1709" s="304" customFormat="1" ht="22.8" customHeight="1" spans="1:22">
      <c r="A1709" s="321" t="s">
        <v>577</v>
      </c>
      <c r="B1709" s="321" t="s">
        <v>578</v>
      </c>
      <c r="C1709" s="321"/>
      <c r="D1709" s="311" t="s">
        <v>579</v>
      </c>
      <c r="E1709" s="311" t="s">
        <v>344</v>
      </c>
      <c r="F1709" s="313">
        <v>88.8955</v>
      </c>
      <c r="G1709" s="313"/>
      <c r="H1709" s="313"/>
      <c r="I1709" s="313"/>
      <c r="J1709" s="313"/>
      <c r="K1709" s="313"/>
      <c r="L1709" s="313">
        <v>88.8955</v>
      </c>
      <c r="M1709" s="313"/>
      <c r="N1709" s="313"/>
      <c r="O1709" s="313">
        <v>88.8955</v>
      </c>
      <c r="P1709" s="313"/>
      <c r="Q1709" s="313"/>
      <c r="R1709" s="313"/>
      <c r="S1709" s="313"/>
      <c r="T1709" s="313"/>
      <c r="U1709" s="313"/>
      <c r="V1709" s="313"/>
    </row>
    <row r="1710" s="304" customFormat="1" ht="22.8" customHeight="1" spans="1:22">
      <c r="A1710" s="314" t="s">
        <v>577</v>
      </c>
      <c r="B1710" s="314" t="s">
        <v>578</v>
      </c>
      <c r="C1710" s="314" t="s">
        <v>565</v>
      </c>
      <c r="D1710" s="315" t="s">
        <v>580</v>
      </c>
      <c r="E1710" s="325" t="s">
        <v>581</v>
      </c>
      <c r="F1710" s="317">
        <v>88.8955</v>
      </c>
      <c r="G1710" s="318"/>
      <c r="H1710" s="318"/>
      <c r="I1710" s="318"/>
      <c r="J1710" s="318"/>
      <c r="K1710" s="318"/>
      <c r="L1710" s="317">
        <v>88.8955</v>
      </c>
      <c r="M1710" s="318"/>
      <c r="N1710" s="318"/>
      <c r="O1710" s="318">
        <v>88.8955</v>
      </c>
      <c r="P1710" s="318"/>
      <c r="Q1710" s="318"/>
      <c r="R1710" s="318"/>
      <c r="S1710" s="317"/>
      <c r="T1710" s="318"/>
      <c r="U1710" s="318"/>
      <c r="V1710" s="318"/>
    </row>
    <row r="1711" s="304" customFormat="1" ht="22.8" customHeight="1" spans="1:22">
      <c r="A1711" s="321" t="s">
        <v>932</v>
      </c>
      <c r="B1711" s="321"/>
      <c r="C1711" s="321"/>
      <c r="D1711" s="311" t="s">
        <v>932</v>
      </c>
      <c r="E1711" s="311" t="s">
        <v>385</v>
      </c>
      <c r="F1711" s="313">
        <v>1155.7397</v>
      </c>
      <c r="G1711" s="313">
        <v>1155.7397</v>
      </c>
      <c r="H1711" s="313">
        <v>576.63</v>
      </c>
      <c r="I1711" s="313">
        <v>216.4848</v>
      </c>
      <c r="J1711" s="313">
        <v>182.9829</v>
      </c>
      <c r="K1711" s="313">
        <v>179.642</v>
      </c>
      <c r="L1711" s="313"/>
      <c r="M1711" s="313"/>
      <c r="N1711" s="313"/>
      <c r="O1711" s="313"/>
      <c r="P1711" s="313"/>
      <c r="Q1711" s="313"/>
      <c r="R1711" s="313"/>
      <c r="S1711" s="313"/>
      <c r="T1711" s="313"/>
      <c r="U1711" s="313"/>
      <c r="V1711" s="313"/>
    </row>
    <row r="1712" s="304" customFormat="1" ht="22.8" customHeight="1" spans="1:22">
      <c r="A1712" s="321" t="s">
        <v>932</v>
      </c>
      <c r="B1712" s="321" t="s">
        <v>565</v>
      </c>
      <c r="C1712" s="321"/>
      <c r="D1712" s="311" t="s">
        <v>933</v>
      </c>
      <c r="E1712" s="311" t="s">
        <v>386</v>
      </c>
      <c r="F1712" s="313">
        <v>1155.7397</v>
      </c>
      <c r="G1712" s="313">
        <v>1155.7397</v>
      </c>
      <c r="H1712" s="313">
        <v>576.63</v>
      </c>
      <c r="I1712" s="313">
        <v>216.4848</v>
      </c>
      <c r="J1712" s="313">
        <v>182.9829</v>
      </c>
      <c r="K1712" s="313">
        <v>179.642</v>
      </c>
      <c r="L1712" s="313"/>
      <c r="M1712" s="313"/>
      <c r="N1712" s="313"/>
      <c r="O1712" s="313"/>
      <c r="P1712" s="313"/>
      <c r="Q1712" s="313"/>
      <c r="R1712" s="313"/>
      <c r="S1712" s="313"/>
      <c r="T1712" s="313"/>
      <c r="U1712" s="313"/>
      <c r="V1712" s="313"/>
    </row>
    <row r="1713" s="304" customFormat="1" ht="22.8" customHeight="1" spans="1:22">
      <c r="A1713" s="314" t="s">
        <v>932</v>
      </c>
      <c r="B1713" s="314" t="s">
        <v>565</v>
      </c>
      <c r="C1713" s="314" t="s">
        <v>565</v>
      </c>
      <c r="D1713" s="315" t="s">
        <v>934</v>
      </c>
      <c r="E1713" s="325" t="s">
        <v>567</v>
      </c>
      <c r="F1713" s="317">
        <v>1155.7397</v>
      </c>
      <c r="G1713" s="318">
        <v>1155.7397</v>
      </c>
      <c r="H1713" s="318">
        <v>576.63</v>
      </c>
      <c r="I1713" s="318">
        <v>216.4848</v>
      </c>
      <c r="J1713" s="318">
        <v>182.9829</v>
      </c>
      <c r="K1713" s="318">
        <v>179.642</v>
      </c>
      <c r="L1713" s="317"/>
      <c r="M1713" s="318"/>
      <c r="N1713" s="318"/>
      <c r="O1713" s="318"/>
      <c r="P1713" s="318"/>
      <c r="Q1713" s="318"/>
      <c r="R1713" s="318"/>
      <c r="S1713" s="317"/>
      <c r="T1713" s="318"/>
      <c r="U1713" s="318"/>
      <c r="V1713" s="318"/>
    </row>
    <row r="1714" s="304" customFormat="1" ht="22.8" customHeight="1" spans="1:22">
      <c r="A1714" s="321" t="s">
        <v>582</v>
      </c>
      <c r="B1714" s="321"/>
      <c r="C1714" s="321"/>
      <c r="D1714" s="311" t="s">
        <v>582</v>
      </c>
      <c r="E1714" s="311" t="s">
        <v>454</v>
      </c>
      <c r="F1714" s="313">
        <v>138.6888</v>
      </c>
      <c r="G1714" s="313"/>
      <c r="H1714" s="313"/>
      <c r="I1714" s="313"/>
      <c r="J1714" s="313"/>
      <c r="K1714" s="313"/>
      <c r="L1714" s="313"/>
      <c r="M1714" s="313"/>
      <c r="N1714" s="313"/>
      <c r="O1714" s="313"/>
      <c r="P1714" s="313"/>
      <c r="Q1714" s="313"/>
      <c r="R1714" s="313">
        <v>138.6888</v>
      </c>
      <c r="S1714" s="313"/>
      <c r="T1714" s="313"/>
      <c r="U1714" s="313"/>
      <c r="V1714" s="313"/>
    </row>
    <row r="1715" s="304" customFormat="1" ht="22.8" customHeight="1" spans="1:22">
      <c r="A1715" s="321" t="s">
        <v>582</v>
      </c>
      <c r="B1715" s="321" t="s">
        <v>583</v>
      </c>
      <c r="C1715" s="321"/>
      <c r="D1715" s="311" t="s">
        <v>584</v>
      </c>
      <c r="E1715" s="311" t="s">
        <v>460</v>
      </c>
      <c r="F1715" s="313">
        <v>138.6888</v>
      </c>
      <c r="G1715" s="313"/>
      <c r="H1715" s="313"/>
      <c r="I1715" s="313"/>
      <c r="J1715" s="313"/>
      <c r="K1715" s="313"/>
      <c r="L1715" s="313"/>
      <c r="M1715" s="313"/>
      <c r="N1715" s="313"/>
      <c r="O1715" s="313"/>
      <c r="P1715" s="313"/>
      <c r="Q1715" s="313"/>
      <c r="R1715" s="313">
        <v>138.6888</v>
      </c>
      <c r="S1715" s="313"/>
      <c r="T1715" s="313"/>
      <c r="U1715" s="313"/>
      <c r="V1715" s="313"/>
    </row>
    <row r="1716" s="304" customFormat="1" ht="22.8" customHeight="1" spans="1:22">
      <c r="A1716" s="314" t="s">
        <v>582</v>
      </c>
      <c r="B1716" s="314" t="s">
        <v>583</v>
      </c>
      <c r="C1716" s="314" t="s">
        <v>565</v>
      </c>
      <c r="D1716" s="315" t="s">
        <v>585</v>
      </c>
      <c r="E1716" s="325" t="s">
        <v>586</v>
      </c>
      <c r="F1716" s="317">
        <v>138.6888</v>
      </c>
      <c r="G1716" s="318"/>
      <c r="H1716" s="318"/>
      <c r="I1716" s="318"/>
      <c r="J1716" s="318"/>
      <c r="K1716" s="318"/>
      <c r="L1716" s="317"/>
      <c r="M1716" s="318"/>
      <c r="N1716" s="318"/>
      <c r="O1716" s="318"/>
      <c r="P1716" s="318"/>
      <c r="Q1716" s="318"/>
      <c r="R1716" s="318">
        <v>138.6888</v>
      </c>
      <c r="S1716" s="317"/>
      <c r="T1716" s="318"/>
      <c r="U1716" s="318"/>
      <c r="V1716" s="318"/>
    </row>
    <row r="1717" s="304" customFormat="1" ht="22.8" customHeight="1" spans="1:22">
      <c r="A1717" s="309"/>
      <c r="B1717" s="309"/>
      <c r="C1717" s="309"/>
      <c r="D1717" s="311" t="s">
        <v>1185</v>
      </c>
      <c r="E1717" s="311" t="s">
        <v>1186</v>
      </c>
      <c r="F1717" s="310">
        <v>1419.819728</v>
      </c>
      <c r="G1717" s="310">
        <v>1053.3482</v>
      </c>
      <c r="H1717" s="310">
        <v>515.0952</v>
      </c>
      <c r="I1717" s="310">
        <v>194.5056</v>
      </c>
      <c r="J1717" s="310">
        <v>168.757</v>
      </c>
      <c r="K1717" s="310">
        <v>174.9904</v>
      </c>
      <c r="L1717" s="310">
        <v>240.069728</v>
      </c>
      <c r="M1717" s="310">
        <v>149.0125</v>
      </c>
      <c r="N1717" s="310"/>
      <c r="O1717" s="310">
        <v>81.0256</v>
      </c>
      <c r="P1717" s="310"/>
      <c r="Q1717" s="310">
        <v>10.031628</v>
      </c>
      <c r="R1717" s="310">
        <v>126.4018</v>
      </c>
      <c r="S1717" s="310"/>
      <c r="T1717" s="310"/>
      <c r="U1717" s="310"/>
      <c r="V1717" s="310"/>
    </row>
    <row r="1718" s="304" customFormat="1" ht="22.8" customHeight="1" spans="1:22">
      <c r="A1718" s="309"/>
      <c r="B1718" s="309"/>
      <c r="C1718" s="309"/>
      <c r="D1718" s="312" t="s">
        <v>1187</v>
      </c>
      <c r="E1718" s="312" t="s">
        <v>1188</v>
      </c>
      <c r="F1718" s="310">
        <v>1419.819728</v>
      </c>
      <c r="G1718" s="310">
        <v>1053.3482</v>
      </c>
      <c r="H1718" s="310">
        <v>515.0952</v>
      </c>
      <c r="I1718" s="310">
        <v>194.5056</v>
      </c>
      <c r="J1718" s="310">
        <v>168.757</v>
      </c>
      <c r="K1718" s="310">
        <v>174.9904</v>
      </c>
      <c r="L1718" s="310">
        <v>240.069728</v>
      </c>
      <c r="M1718" s="310">
        <v>149.0125</v>
      </c>
      <c r="N1718" s="310"/>
      <c r="O1718" s="310">
        <v>81.0256</v>
      </c>
      <c r="P1718" s="310"/>
      <c r="Q1718" s="310">
        <v>10.031628</v>
      </c>
      <c r="R1718" s="310">
        <v>126.4018</v>
      </c>
      <c r="S1718" s="310"/>
      <c r="T1718" s="310"/>
      <c r="U1718" s="310"/>
      <c r="V1718" s="310"/>
    </row>
    <row r="1719" s="304" customFormat="1" ht="22.8" customHeight="1" spans="1:22">
      <c r="A1719" s="321" t="s">
        <v>568</v>
      </c>
      <c r="B1719" s="321"/>
      <c r="C1719" s="321"/>
      <c r="D1719" s="311" t="s">
        <v>568</v>
      </c>
      <c r="E1719" s="311" t="s">
        <v>264</v>
      </c>
      <c r="F1719" s="313">
        <v>159.044128</v>
      </c>
      <c r="G1719" s="313"/>
      <c r="H1719" s="313"/>
      <c r="I1719" s="313"/>
      <c r="J1719" s="313"/>
      <c r="K1719" s="313"/>
      <c r="L1719" s="313">
        <v>159.044128</v>
      </c>
      <c r="M1719" s="313">
        <v>149.0125</v>
      </c>
      <c r="N1719" s="313"/>
      <c r="O1719" s="313"/>
      <c r="P1719" s="313"/>
      <c r="Q1719" s="313">
        <v>10.031628</v>
      </c>
      <c r="R1719" s="313"/>
      <c r="S1719" s="313"/>
      <c r="T1719" s="313"/>
      <c r="U1719" s="313"/>
      <c r="V1719" s="313"/>
    </row>
    <row r="1720" s="304" customFormat="1" ht="22.8" customHeight="1" spans="1:22">
      <c r="A1720" s="321" t="s">
        <v>568</v>
      </c>
      <c r="B1720" s="321" t="s">
        <v>569</v>
      </c>
      <c r="C1720" s="321"/>
      <c r="D1720" s="311" t="s">
        <v>570</v>
      </c>
      <c r="E1720" s="311" t="s">
        <v>277</v>
      </c>
      <c r="F1720" s="313">
        <v>149.0125</v>
      </c>
      <c r="G1720" s="313"/>
      <c r="H1720" s="313"/>
      <c r="I1720" s="313"/>
      <c r="J1720" s="313"/>
      <c r="K1720" s="313"/>
      <c r="L1720" s="313">
        <v>149.0125</v>
      </c>
      <c r="M1720" s="313">
        <v>149.0125</v>
      </c>
      <c r="N1720" s="313"/>
      <c r="O1720" s="313"/>
      <c r="P1720" s="313"/>
      <c r="Q1720" s="313"/>
      <c r="R1720" s="313"/>
      <c r="S1720" s="313"/>
      <c r="T1720" s="313"/>
      <c r="U1720" s="313"/>
      <c r="V1720" s="313"/>
    </row>
    <row r="1721" s="304" customFormat="1" ht="22.8" customHeight="1" spans="1:22">
      <c r="A1721" s="314" t="s">
        <v>568</v>
      </c>
      <c r="B1721" s="314" t="s">
        <v>569</v>
      </c>
      <c r="C1721" s="314" t="s">
        <v>569</v>
      </c>
      <c r="D1721" s="315" t="s">
        <v>571</v>
      </c>
      <c r="E1721" s="325" t="s">
        <v>572</v>
      </c>
      <c r="F1721" s="317">
        <v>149.0125</v>
      </c>
      <c r="G1721" s="318"/>
      <c r="H1721" s="318"/>
      <c r="I1721" s="318"/>
      <c r="J1721" s="318"/>
      <c r="K1721" s="318"/>
      <c r="L1721" s="317">
        <v>149.0125</v>
      </c>
      <c r="M1721" s="318">
        <v>149.0125</v>
      </c>
      <c r="N1721" s="318"/>
      <c r="O1721" s="318"/>
      <c r="P1721" s="318"/>
      <c r="Q1721" s="318"/>
      <c r="R1721" s="318"/>
      <c r="S1721" s="317"/>
      <c r="T1721" s="318"/>
      <c r="U1721" s="318"/>
      <c r="V1721" s="318"/>
    </row>
    <row r="1722" s="304" customFormat="1" ht="22.8" customHeight="1" spans="1:22">
      <c r="A1722" s="321" t="s">
        <v>568</v>
      </c>
      <c r="B1722" s="321" t="s">
        <v>573</v>
      </c>
      <c r="C1722" s="321"/>
      <c r="D1722" s="311" t="s">
        <v>574</v>
      </c>
      <c r="E1722" s="311" t="s">
        <v>317</v>
      </c>
      <c r="F1722" s="313">
        <v>10.031628</v>
      </c>
      <c r="G1722" s="313"/>
      <c r="H1722" s="313"/>
      <c r="I1722" s="313"/>
      <c r="J1722" s="313"/>
      <c r="K1722" s="313"/>
      <c r="L1722" s="313">
        <v>10.031628</v>
      </c>
      <c r="M1722" s="313"/>
      <c r="N1722" s="313"/>
      <c r="O1722" s="313"/>
      <c r="P1722" s="313"/>
      <c r="Q1722" s="313">
        <v>10.031628</v>
      </c>
      <c r="R1722" s="313"/>
      <c r="S1722" s="313"/>
      <c r="T1722" s="313"/>
      <c r="U1722" s="313"/>
      <c r="V1722" s="313"/>
    </row>
    <row r="1723" s="304" customFormat="1" ht="22.8" customHeight="1" spans="1:22">
      <c r="A1723" s="314" t="s">
        <v>568</v>
      </c>
      <c r="B1723" s="314" t="s">
        <v>573</v>
      </c>
      <c r="C1723" s="314" t="s">
        <v>573</v>
      </c>
      <c r="D1723" s="315" t="s">
        <v>575</v>
      </c>
      <c r="E1723" s="325" t="s">
        <v>576</v>
      </c>
      <c r="F1723" s="317">
        <v>10.031628</v>
      </c>
      <c r="G1723" s="318"/>
      <c r="H1723" s="318"/>
      <c r="I1723" s="318"/>
      <c r="J1723" s="318"/>
      <c r="K1723" s="318"/>
      <c r="L1723" s="317">
        <v>10.031628</v>
      </c>
      <c r="M1723" s="318"/>
      <c r="N1723" s="318"/>
      <c r="O1723" s="318"/>
      <c r="P1723" s="318"/>
      <c r="Q1723" s="318">
        <v>10.031628</v>
      </c>
      <c r="R1723" s="318"/>
      <c r="S1723" s="317"/>
      <c r="T1723" s="318"/>
      <c r="U1723" s="318"/>
      <c r="V1723" s="318"/>
    </row>
    <row r="1724" s="304" customFormat="1" ht="22.8" customHeight="1" spans="1:22">
      <c r="A1724" s="321" t="s">
        <v>577</v>
      </c>
      <c r="B1724" s="321"/>
      <c r="C1724" s="321"/>
      <c r="D1724" s="311" t="s">
        <v>577</v>
      </c>
      <c r="E1724" s="311" t="s">
        <v>318</v>
      </c>
      <c r="F1724" s="313">
        <v>81.0256</v>
      </c>
      <c r="G1724" s="313"/>
      <c r="H1724" s="313"/>
      <c r="I1724" s="313"/>
      <c r="J1724" s="313"/>
      <c r="K1724" s="313"/>
      <c r="L1724" s="313">
        <v>81.0256</v>
      </c>
      <c r="M1724" s="313"/>
      <c r="N1724" s="313"/>
      <c r="O1724" s="313">
        <v>81.0256</v>
      </c>
      <c r="P1724" s="313"/>
      <c r="Q1724" s="313"/>
      <c r="R1724" s="313"/>
      <c r="S1724" s="313"/>
      <c r="T1724" s="313"/>
      <c r="U1724" s="313"/>
      <c r="V1724" s="313"/>
    </row>
    <row r="1725" s="304" customFormat="1" ht="22.8" customHeight="1" spans="1:22">
      <c r="A1725" s="321" t="s">
        <v>577</v>
      </c>
      <c r="B1725" s="321" t="s">
        <v>578</v>
      </c>
      <c r="C1725" s="321"/>
      <c r="D1725" s="311" t="s">
        <v>579</v>
      </c>
      <c r="E1725" s="311" t="s">
        <v>344</v>
      </c>
      <c r="F1725" s="313">
        <v>81.0256</v>
      </c>
      <c r="G1725" s="313"/>
      <c r="H1725" s="313"/>
      <c r="I1725" s="313"/>
      <c r="J1725" s="313"/>
      <c r="K1725" s="313"/>
      <c r="L1725" s="313">
        <v>81.0256</v>
      </c>
      <c r="M1725" s="313"/>
      <c r="N1725" s="313"/>
      <c r="O1725" s="313">
        <v>81.0256</v>
      </c>
      <c r="P1725" s="313"/>
      <c r="Q1725" s="313"/>
      <c r="R1725" s="313"/>
      <c r="S1725" s="313"/>
      <c r="T1725" s="313"/>
      <c r="U1725" s="313"/>
      <c r="V1725" s="313"/>
    </row>
    <row r="1726" s="304" customFormat="1" ht="22.8" customHeight="1" spans="1:22">
      <c r="A1726" s="314" t="s">
        <v>577</v>
      </c>
      <c r="B1726" s="314" t="s">
        <v>578</v>
      </c>
      <c r="C1726" s="314" t="s">
        <v>565</v>
      </c>
      <c r="D1726" s="315" t="s">
        <v>580</v>
      </c>
      <c r="E1726" s="325" t="s">
        <v>581</v>
      </c>
      <c r="F1726" s="317">
        <v>81.0256</v>
      </c>
      <c r="G1726" s="318"/>
      <c r="H1726" s="318"/>
      <c r="I1726" s="318"/>
      <c r="J1726" s="318"/>
      <c r="K1726" s="318"/>
      <c r="L1726" s="317">
        <v>81.0256</v>
      </c>
      <c r="M1726" s="318"/>
      <c r="N1726" s="318"/>
      <c r="O1726" s="318">
        <v>81.0256</v>
      </c>
      <c r="P1726" s="318"/>
      <c r="Q1726" s="318"/>
      <c r="R1726" s="318"/>
      <c r="S1726" s="317"/>
      <c r="T1726" s="318"/>
      <c r="U1726" s="318"/>
      <c r="V1726" s="318"/>
    </row>
    <row r="1727" s="304" customFormat="1" ht="22.8" customHeight="1" spans="1:22">
      <c r="A1727" s="321" t="s">
        <v>932</v>
      </c>
      <c r="B1727" s="321"/>
      <c r="C1727" s="321"/>
      <c r="D1727" s="311" t="s">
        <v>932</v>
      </c>
      <c r="E1727" s="311" t="s">
        <v>385</v>
      </c>
      <c r="F1727" s="313">
        <v>1053.3482</v>
      </c>
      <c r="G1727" s="313">
        <v>1053.3482</v>
      </c>
      <c r="H1727" s="313">
        <v>515.0952</v>
      </c>
      <c r="I1727" s="313">
        <v>194.5056</v>
      </c>
      <c r="J1727" s="313">
        <v>168.757</v>
      </c>
      <c r="K1727" s="313">
        <v>174.9904</v>
      </c>
      <c r="L1727" s="313"/>
      <c r="M1727" s="313"/>
      <c r="N1727" s="313"/>
      <c r="O1727" s="313"/>
      <c r="P1727" s="313"/>
      <c r="Q1727" s="313"/>
      <c r="R1727" s="313"/>
      <c r="S1727" s="313"/>
      <c r="T1727" s="313"/>
      <c r="U1727" s="313"/>
      <c r="V1727" s="313"/>
    </row>
    <row r="1728" s="304" customFormat="1" ht="22.8" customHeight="1" spans="1:22">
      <c r="A1728" s="321" t="s">
        <v>932</v>
      </c>
      <c r="B1728" s="321" t="s">
        <v>565</v>
      </c>
      <c r="C1728" s="321"/>
      <c r="D1728" s="311" t="s">
        <v>933</v>
      </c>
      <c r="E1728" s="311" t="s">
        <v>386</v>
      </c>
      <c r="F1728" s="313">
        <v>1053.3482</v>
      </c>
      <c r="G1728" s="313">
        <v>1053.3482</v>
      </c>
      <c r="H1728" s="313">
        <v>515.0952</v>
      </c>
      <c r="I1728" s="313">
        <v>194.5056</v>
      </c>
      <c r="J1728" s="313">
        <v>168.757</v>
      </c>
      <c r="K1728" s="313">
        <v>174.9904</v>
      </c>
      <c r="L1728" s="313"/>
      <c r="M1728" s="313"/>
      <c r="N1728" s="313"/>
      <c r="O1728" s="313"/>
      <c r="P1728" s="313"/>
      <c r="Q1728" s="313"/>
      <c r="R1728" s="313"/>
      <c r="S1728" s="313"/>
      <c r="T1728" s="313"/>
      <c r="U1728" s="313"/>
      <c r="V1728" s="313"/>
    </row>
    <row r="1729" s="304" customFormat="1" ht="22.8" customHeight="1" spans="1:22">
      <c r="A1729" s="314" t="s">
        <v>932</v>
      </c>
      <c r="B1729" s="314" t="s">
        <v>565</v>
      </c>
      <c r="C1729" s="314" t="s">
        <v>565</v>
      </c>
      <c r="D1729" s="315" t="s">
        <v>934</v>
      </c>
      <c r="E1729" s="325" t="s">
        <v>567</v>
      </c>
      <c r="F1729" s="317">
        <v>1053.3482</v>
      </c>
      <c r="G1729" s="318">
        <v>1053.3482</v>
      </c>
      <c r="H1729" s="318">
        <v>515.0952</v>
      </c>
      <c r="I1729" s="318">
        <v>194.5056</v>
      </c>
      <c r="J1729" s="318">
        <v>168.757</v>
      </c>
      <c r="K1729" s="318">
        <v>174.9904</v>
      </c>
      <c r="L1729" s="317"/>
      <c r="M1729" s="318"/>
      <c r="N1729" s="318"/>
      <c r="O1729" s="318"/>
      <c r="P1729" s="318"/>
      <c r="Q1729" s="318"/>
      <c r="R1729" s="318"/>
      <c r="S1729" s="317"/>
      <c r="T1729" s="318"/>
      <c r="U1729" s="318"/>
      <c r="V1729" s="318"/>
    </row>
    <row r="1730" s="304" customFormat="1" ht="22.8" customHeight="1" spans="1:22">
      <c r="A1730" s="321" t="s">
        <v>582</v>
      </c>
      <c r="B1730" s="321"/>
      <c r="C1730" s="321"/>
      <c r="D1730" s="311" t="s">
        <v>582</v>
      </c>
      <c r="E1730" s="311" t="s">
        <v>454</v>
      </c>
      <c r="F1730" s="313">
        <v>126.4018</v>
      </c>
      <c r="G1730" s="313"/>
      <c r="H1730" s="313"/>
      <c r="I1730" s="313"/>
      <c r="J1730" s="313"/>
      <c r="K1730" s="313"/>
      <c r="L1730" s="313"/>
      <c r="M1730" s="313"/>
      <c r="N1730" s="313"/>
      <c r="O1730" s="313"/>
      <c r="P1730" s="313"/>
      <c r="Q1730" s="313"/>
      <c r="R1730" s="313">
        <v>126.4018</v>
      </c>
      <c r="S1730" s="313"/>
      <c r="T1730" s="313"/>
      <c r="U1730" s="313"/>
      <c r="V1730" s="313"/>
    </row>
    <row r="1731" s="304" customFormat="1" ht="22.8" customHeight="1" spans="1:22">
      <c r="A1731" s="321" t="s">
        <v>582</v>
      </c>
      <c r="B1731" s="321" t="s">
        <v>583</v>
      </c>
      <c r="C1731" s="321"/>
      <c r="D1731" s="311" t="s">
        <v>584</v>
      </c>
      <c r="E1731" s="311" t="s">
        <v>460</v>
      </c>
      <c r="F1731" s="313">
        <v>126.4018</v>
      </c>
      <c r="G1731" s="313"/>
      <c r="H1731" s="313"/>
      <c r="I1731" s="313"/>
      <c r="J1731" s="313"/>
      <c r="K1731" s="313"/>
      <c r="L1731" s="313"/>
      <c r="M1731" s="313"/>
      <c r="N1731" s="313"/>
      <c r="O1731" s="313"/>
      <c r="P1731" s="313"/>
      <c r="Q1731" s="313"/>
      <c r="R1731" s="313">
        <v>126.4018</v>
      </c>
      <c r="S1731" s="313"/>
      <c r="T1731" s="313"/>
      <c r="U1731" s="313"/>
      <c r="V1731" s="313"/>
    </row>
    <row r="1732" s="304" customFormat="1" ht="22.8" customHeight="1" spans="1:22">
      <c r="A1732" s="314" t="s">
        <v>582</v>
      </c>
      <c r="B1732" s="314" t="s">
        <v>583</v>
      </c>
      <c r="C1732" s="314" t="s">
        <v>565</v>
      </c>
      <c r="D1732" s="315" t="s">
        <v>585</v>
      </c>
      <c r="E1732" s="325" t="s">
        <v>586</v>
      </c>
      <c r="F1732" s="317">
        <v>126.4018</v>
      </c>
      <c r="G1732" s="318"/>
      <c r="H1732" s="318"/>
      <c r="I1732" s="318"/>
      <c r="J1732" s="318"/>
      <c r="K1732" s="318"/>
      <c r="L1732" s="317"/>
      <c r="M1732" s="318"/>
      <c r="N1732" s="318"/>
      <c r="O1732" s="318"/>
      <c r="P1732" s="318"/>
      <c r="Q1732" s="318"/>
      <c r="R1732" s="318">
        <v>126.4018</v>
      </c>
      <c r="S1732" s="317"/>
      <c r="T1732" s="318"/>
      <c r="U1732" s="318"/>
      <c r="V1732" s="318"/>
    </row>
    <row r="1733" s="304" customFormat="1" ht="22.8" customHeight="1" spans="1:22">
      <c r="A1733" s="309"/>
      <c r="B1733" s="309"/>
      <c r="C1733" s="309"/>
      <c r="D1733" s="311" t="s">
        <v>1189</v>
      </c>
      <c r="E1733" s="311" t="s">
        <v>1190</v>
      </c>
      <c r="F1733" s="310">
        <v>1365.144002</v>
      </c>
      <c r="G1733" s="310">
        <v>1013.0993</v>
      </c>
      <c r="H1733" s="310">
        <v>495.8556</v>
      </c>
      <c r="I1733" s="310">
        <v>187.3416</v>
      </c>
      <c r="J1733" s="310">
        <v>163.0129</v>
      </c>
      <c r="K1733" s="310">
        <v>166.8892</v>
      </c>
      <c r="L1733" s="310">
        <v>230.472802</v>
      </c>
      <c r="M1733" s="310">
        <v>143.0392</v>
      </c>
      <c r="N1733" s="310"/>
      <c r="O1733" s="310">
        <v>77.7776</v>
      </c>
      <c r="P1733" s="310"/>
      <c r="Q1733" s="310">
        <v>9.656002</v>
      </c>
      <c r="R1733" s="310">
        <v>121.5719</v>
      </c>
      <c r="S1733" s="310"/>
      <c r="T1733" s="310"/>
      <c r="U1733" s="310"/>
      <c r="V1733" s="310"/>
    </row>
    <row r="1734" s="304" customFormat="1" ht="22.8" customHeight="1" spans="1:22">
      <c r="A1734" s="309"/>
      <c r="B1734" s="309"/>
      <c r="C1734" s="309"/>
      <c r="D1734" s="312" t="s">
        <v>1191</v>
      </c>
      <c r="E1734" s="312" t="s">
        <v>1192</v>
      </c>
      <c r="F1734" s="310">
        <v>1365.144002</v>
      </c>
      <c r="G1734" s="310">
        <v>1013.0993</v>
      </c>
      <c r="H1734" s="310">
        <v>495.8556</v>
      </c>
      <c r="I1734" s="310">
        <v>187.3416</v>
      </c>
      <c r="J1734" s="310">
        <v>163.0129</v>
      </c>
      <c r="K1734" s="310">
        <v>166.8892</v>
      </c>
      <c r="L1734" s="310">
        <v>230.472802</v>
      </c>
      <c r="M1734" s="310">
        <v>143.0392</v>
      </c>
      <c r="N1734" s="310"/>
      <c r="O1734" s="310">
        <v>77.7776</v>
      </c>
      <c r="P1734" s="310"/>
      <c r="Q1734" s="310">
        <v>9.656002</v>
      </c>
      <c r="R1734" s="310">
        <v>121.5719</v>
      </c>
      <c r="S1734" s="310"/>
      <c r="T1734" s="310"/>
      <c r="U1734" s="310"/>
      <c r="V1734" s="310"/>
    </row>
    <row r="1735" s="304" customFormat="1" ht="22.8" customHeight="1" spans="1:22">
      <c r="A1735" s="321" t="s">
        <v>568</v>
      </c>
      <c r="B1735" s="321"/>
      <c r="C1735" s="321"/>
      <c r="D1735" s="311" t="s">
        <v>568</v>
      </c>
      <c r="E1735" s="311" t="s">
        <v>264</v>
      </c>
      <c r="F1735" s="313">
        <v>152.695202</v>
      </c>
      <c r="G1735" s="313"/>
      <c r="H1735" s="313"/>
      <c r="I1735" s="313"/>
      <c r="J1735" s="313"/>
      <c r="K1735" s="313"/>
      <c r="L1735" s="313">
        <v>152.695202</v>
      </c>
      <c r="M1735" s="313">
        <v>143.0392</v>
      </c>
      <c r="N1735" s="313"/>
      <c r="O1735" s="313"/>
      <c r="P1735" s="313"/>
      <c r="Q1735" s="313">
        <v>9.656002</v>
      </c>
      <c r="R1735" s="313"/>
      <c r="S1735" s="313"/>
      <c r="T1735" s="313"/>
      <c r="U1735" s="313"/>
      <c r="V1735" s="313"/>
    </row>
    <row r="1736" s="304" customFormat="1" ht="22.8" customHeight="1" spans="1:22">
      <c r="A1736" s="321" t="s">
        <v>568</v>
      </c>
      <c r="B1736" s="321" t="s">
        <v>569</v>
      </c>
      <c r="C1736" s="321"/>
      <c r="D1736" s="311" t="s">
        <v>570</v>
      </c>
      <c r="E1736" s="311" t="s">
        <v>277</v>
      </c>
      <c r="F1736" s="313">
        <v>143.0392</v>
      </c>
      <c r="G1736" s="313"/>
      <c r="H1736" s="313"/>
      <c r="I1736" s="313"/>
      <c r="J1736" s="313"/>
      <c r="K1736" s="313"/>
      <c r="L1736" s="313">
        <v>143.0392</v>
      </c>
      <c r="M1736" s="313">
        <v>143.0392</v>
      </c>
      <c r="N1736" s="313"/>
      <c r="O1736" s="313"/>
      <c r="P1736" s="313"/>
      <c r="Q1736" s="313"/>
      <c r="R1736" s="313"/>
      <c r="S1736" s="313"/>
      <c r="T1736" s="313"/>
      <c r="U1736" s="313"/>
      <c r="V1736" s="313"/>
    </row>
    <row r="1737" s="304" customFormat="1" ht="22.8" customHeight="1" spans="1:22">
      <c r="A1737" s="314" t="s">
        <v>568</v>
      </c>
      <c r="B1737" s="314" t="s">
        <v>569</v>
      </c>
      <c r="C1737" s="314" t="s">
        <v>569</v>
      </c>
      <c r="D1737" s="315" t="s">
        <v>571</v>
      </c>
      <c r="E1737" s="325" t="s">
        <v>572</v>
      </c>
      <c r="F1737" s="317">
        <v>143.0392</v>
      </c>
      <c r="G1737" s="318"/>
      <c r="H1737" s="318"/>
      <c r="I1737" s="318"/>
      <c r="J1737" s="318"/>
      <c r="K1737" s="318"/>
      <c r="L1737" s="317">
        <v>143.0392</v>
      </c>
      <c r="M1737" s="318">
        <v>143.0392</v>
      </c>
      <c r="N1737" s="318"/>
      <c r="O1737" s="318"/>
      <c r="P1737" s="318"/>
      <c r="Q1737" s="318"/>
      <c r="R1737" s="318"/>
      <c r="S1737" s="317"/>
      <c r="T1737" s="318"/>
      <c r="U1737" s="318"/>
      <c r="V1737" s="318"/>
    </row>
    <row r="1738" s="304" customFormat="1" ht="22.8" customHeight="1" spans="1:22">
      <c r="A1738" s="321" t="s">
        <v>568</v>
      </c>
      <c r="B1738" s="321" t="s">
        <v>573</v>
      </c>
      <c r="C1738" s="321"/>
      <c r="D1738" s="311" t="s">
        <v>574</v>
      </c>
      <c r="E1738" s="311" t="s">
        <v>317</v>
      </c>
      <c r="F1738" s="313">
        <v>9.656002</v>
      </c>
      <c r="G1738" s="313"/>
      <c r="H1738" s="313"/>
      <c r="I1738" s="313"/>
      <c r="J1738" s="313"/>
      <c r="K1738" s="313"/>
      <c r="L1738" s="313">
        <v>9.656002</v>
      </c>
      <c r="M1738" s="313"/>
      <c r="N1738" s="313"/>
      <c r="O1738" s="313"/>
      <c r="P1738" s="313"/>
      <c r="Q1738" s="313">
        <v>9.656002</v>
      </c>
      <c r="R1738" s="313"/>
      <c r="S1738" s="313"/>
      <c r="T1738" s="313"/>
      <c r="U1738" s="313"/>
      <c r="V1738" s="313"/>
    </row>
    <row r="1739" s="304" customFormat="1" ht="22.8" customHeight="1" spans="1:22">
      <c r="A1739" s="314" t="s">
        <v>568</v>
      </c>
      <c r="B1739" s="314" t="s">
        <v>573</v>
      </c>
      <c r="C1739" s="314" t="s">
        <v>573</v>
      </c>
      <c r="D1739" s="315" t="s">
        <v>575</v>
      </c>
      <c r="E1739" s="325" t="s">
        <v>576</v>
      </c>
      <c r="F1739" s="317">
        <v>9.656002</v>
      </c>
      <c r="G1739" s="318"/>
      <c r="H1739" s="318"/>
      <c r="I1739" s="318"/>
      <c r="J1739" s="318"/>
      <c r="K1739" s="318"/>
      <c r="L1739" s="317">
        <v>9.656002</v>
      </c>
      <c r="M1739" s="318"/>
      <c r="N1739" s="318"/>
      <c r="O1739" s="318"/>
      <c r="P1739" s="318"/>
      <c r="Q1739" s="318">
        <v>9.656002</v>
      </c>
      <c r="R1739" s="318"/>
      <c r="S1739" s="317"/>
      <c r="T1739" s="318"/>
      <c r="U1739" s="318"/>
      <c r="V1739" s="318"/>
    </row>
    <row r="1740" s="304" customFormat="1" ht="22.8" customHeight="1" spans="1:22">
      <c r="A1740" s="321" t="s">
        <v>577</v>
      </c>
      <c r="B1740" s="321"/>
      <c r="C1740" s="321"/>
      <c r="D1740" s="311" t="s">
        <v>577</v>
      </c>
      <c r="E1740" s="311" t="s">
        <v>318</v>
      </c>
      <c r="F1740" s="313">
        <v>77.7776</v>
      </c>
      <c r="G1740" s="313"/>
      <c r="H1740" s="313"/>
      <c r="I1740" s="313"/>
      <c r="J1740" s="313"/>
      <c r="K1740" s="313"/>
      <c r="L1740" s="313">
        <v>77.7776</v>
      </c>
      <c r="M1740" s="313"/>
      <c r="N1740" s="313"/>
      <c r="O1740" s="313">
        <v>77.7776</v>
      </c>
      <c r="P1740" s="313"/>
      <c r="Q1740" s="313"/>
      <c r="R1740" s="313"/>
      <c r="S1740" s="313"/>
      <c r="T1740" s="313"/>
      <c r="U1740" s="313"/>
      <c r="V1740" s="313"/>
    </row>
    <row r="1741" s="304" customFormat="1" ht="22.8" customHeight="1" spans="1:22">
      <c r="A1741" s="321" t="s">
        <v>577</v>
      </c>
      <c r="B1741" s="321" t="s">
        <v>578</v>
      </c>
      <c r="C1741" s="321"/>
      <c r="D1741" s="311" t="s">
        <v>579</v>
      </c>
      <c r="E1741" s="311" t="s">
        <v>344</v>
      </c>
      <c r="F1741" s="313">
        <v>77.7776</v>
      </c>
      <c r="G1741" s="313"/>
      <c r="H1741" s="313"/>
      <c r="I1741" s="313"/>
      <c r="J1741" s="313"/>
      <c r="K1741" s="313"/>
      <c r="L1741" s="313">
        <v>77.7776</v>
      </c>
      <c r="M1741" s="313"/>
      <c r="N1741" s="313"/>
      <c r="O1741" s="313">
        <v>77.7776</v>
      </c>
      <c r="P1741" s="313"/>
      <c r="Q1741" s="313"/>
      <c r="R1741" s="313"/>
      <c r="S1741" s="313"/>
      <c r="T1741" s="313"/>
      <c r="U1741" s="313"/>
      <c r="V1741" s="313"/>
    </row>
    <row r="1742" s="304" customFormat="1" ht="22.8" customHeight="1" spans="1:22">
      <c r="A1742" s="314" t="s">
        <v>577</v>
      </c>
      <c r="B1742" s="314" t="s">
        <v>578</v>
      </c>
      <c r="C1742" s="314" t="s">
        <v>565</v>
      </c>
      <c r="D1742" s="315" t="s">
        <v>580</v>
      </c>
      <c r="E1742" s="325" t="s">
        <v>581</v>
      </c>
      <c r="F1742" s="317">
        <v>77.7776</v>
      </c>
      <c r="G1742" s="318"/>
      <c r="H1742" s="318"/>
      <c r="I1742" s="318"/>
      <c r="J1742" s="318"/>
      <c r="K1742" s="318"/>
      <c r="L1742" s="317">
        <v>77.7776</v>
      </c>
      <c r="M1742" s="318"/>
      <c r="N1742" s="318"/>
      <c r="O1742" s="318">
        <v>77.7776</v>
      </c>
      <c r="P1742" s="318"/>
      <c r="Q1742" s="318"/>
      <c r="R1742" s="318"/>
      <c r="S1742" s="317"/>
      <c r="T1742" s="318"/>
      <c r="U1742" s="318"/>
      <c r="V1742" s="318"/>
    </row>
    <row r="1743" s="304" customFormat="1" ht="22.8" customHeight="1" spans="1:22">
      <c r="A1743" s="321" t="s">
        <v>932</v>
      </c>
      <c r="B1743" s="321"/>
      <c r="C1743" s="321"/>
      <c r="D1743" s="311" t="s">
        <v>932</v>
      </c>
      <c r="E1743" s="311" t="s">
        <v>385</v>
      </c>
      <c r="F1743" s="313">
        <v>1013.0993</v>
      </c>
      <c r="G1743" s="313">
        <v>1013.0993</v>
      </c>
      <c r="H1743" s="313">
        <v>495.8556</v>
      </c>
      <c r="I1743" s="313">
        <v>187.3416</v>
      </c>
      <c r="J1743" s="313">
        <v>163.0129</v>
      </c>
      <c r="K1743" s="313">
        <v>166.8892</v>
      </c>
      <c r="L1743" s="313"/>
      <c r="M1743" s="313"/>
      <c r="N1743" s="313"/>
      <c r="O1743" s="313"/>
      <c r="P1743" s="313"/>
      <c r="Q1743" s="313"/>
      <c r="R1743" s="313"/>
      <c r="S1743" s="313"/>
      <c r="T1743" s="313"/>
      <c r="U1743" s="313"/>
      <c r="V1743" s="313"/>
    </row>
    <row r="1744" s="304" customFormat="1" ht="22.8" customHeight="1" spans="1:22">
      <c r="A1744" s="321" t="s">
        <v>932</v>
      </c>
      <c r="B1744" s="321" t="s">
        <v>565</v>
      </c>
      <c r="C1744" s="321"/>
      <c r="D1744" s="311" t="s">
        <v>933</v>
      </c>
      <c r="E1744" s="311" t="s">
        <v>386</v>
      </c>
      <c r="F1744" s="313">
        <v>1013.0993</v>
      </c>
      <c r="G1744" s="313">
        <v>1013.0993</v>
      </c>
      <c r="H1744" s="313">
        <v>495.8556</v>
      </c>
      <c r="I1744" s="313">
        <v>187.3416</v>
      </c>
      <c r="J1744" s="313">
        <v>163.0129</v>
      </c>
      <c r="K1744" s="313">
        <v>166.8892</v>
      </c>
      <c r="L1744" s="313"/>
      <c r="M1744" s="313"/>
      <c r="N1744" s="313"/>
      <c r="O1744" s="313"/>
      <c r="P1744" s="313"/>
      <c r="Q1744" s="313"/>
      <c r="R1744" s="313"/>
      <c r="S1744" s="313"/>
      <c r="T1744" s="313"/>
      <c r="U1744" s="313"/>
      <c r="V1744" s="313"/>
    </row>
    <row r="1745" s="304" customFormat="1" ht="22.8" customHeight="1" spans="1:22">
      <c r="A1745" s="314" t="s">
        <v>932</v>
      </c>
      <c r="B1745" s="314" t="s">
        <v>565</v>
      </c>
      <c r="C1745" s="314" t="s">
        <v>565</v>
      </c>
      <c r="D1745" s="315" t="s">
        <v>934</v>
      </c>
      <c r="E1745" s="325" t="s">
        <v>567</v>
      </c>
      <c r="F1745" s="317">
        <v>1013.0993</v>
      </c>
      <c r="G1745" s="318">
        <v>1013.0993</v>
      </c>
      <c r="H1745" s="318">
        <v>495.8556</v>
      </c>
      <c r="I1745" s="318">
        <v>187.3416</v>
      </c>
      <c r="J1745" s="318">
        <v>163.0129</v>
      </c>
      <c r="K1745" s="318">
        <v>166.8892</v>
      </c>
      <c r="L1745" s="317"/>
      <c r="M1745" s="318"/>
      <c r="N1745" s="318"/>
      <c r="O1745" s="318"/>
      <c r="P1745" s="318"/>
      <c r="Q1745" s="318"/>
      <c r="R1745" s="318"/>
      <c r="S1745" s="317"/>
      <c r="T1745" s="318"/>
      <c r="U1745" s="318"/>
      <c r="V1745" s="318"/>
    </row>
    <row r="1746" s="304" customFormat="1" ht="22.8" customHeight="1" spans="1:22">
      <c r="A1746" s="321" t="s">
        <v>582</v>
      </c>
      <c r="B1746" s="321"/>
      <c r="C1746" s="321"/>
      <c r="D1746" s="311" t="s">
        <v>582</v>
      </c>
      <c r="E1746" s="311" t="s">
        <v>454</v>
      </c>
      <c r="F1746" s="313">
        <v>121.5719</v>
      </c>
      <c r="G1746" s="313"/>
      <c r="H1746" s="313"/>
      <c r="I1746" s="313"/>
      <c r="J1746" s="313"/>
      <c r="K1746" s="313"/>
      <c r="L1746" s="313"/>
      <c r="M1746" s="313"/>
      <c r="N1746" s="313"/>
      <c r="O1746" s="313"/>
      <c r="P1746" s="313"/>
      <c r="Q1746" s="313"/>
      <c r="R1746" s="313">
        <v>121.5719</v>
      </c>
      <c r="S1746" s="313"/>
      <c r="T1746" s="313"/>
      <c r="U1746" s="313"/>
      <c r="V1746" s="313"/>
    </row>
    <row r="1747" s="304" customFormat="1" ht="22.8" customHeight="1" spans="1:22">
      <c r="A1747" s="321" t="s">
        <v>582</v>
      </c>
      <c r="B1747" s="321" t="s">
        <v>583</v>
      </c>
      <c r="C1747" s="321"/>
      <c r="D1747" s="311" t="s">
        <v>584</v>
      </c>
      <c r="E1747" s="311" t="s">
        <v>460</v>
      </c>
      <c r="F1747" s="313">
        <v>121.5719</v>
      </c>
      <c r="G1747" s="313"/>
      <c r="H1747" s="313"/>
      <c r="I1747" s="313"/>
      <c r="J1747" s="313"/>
      <c r="K1747" s="313"/>
      <c r="L1747" s="313"/>
      <c r="M1747" s="313"/>
      <c r="N1747" s="313"/>
      <c r="O1747" s="313"/>
      <c r="P1747" s="313"/>
      <c r="Q1747" s="313"/>
      <c r="R1747" s="313">
        <v>121.5719</v>
      </c>
      <c r="S1747" s="313"/>
      <c r="T1747" s="313"/>
      <c r="U1747" s="313"/>
      <c r="V1747" s="313"/>
    </row>
    <row r="1748" s="304" customFormat="1" ht="22.8" customHeight="1" spans="1:22">
      <c r="A1748" s="314" t="s">
        <v>582</v>
      </c>
      <c r="B1748" s="314" t="s">
        <v>583</v>
      </c>
      <c r="C1748" s="314" t="s">
        <v>565</v>
      </c>
      <c r="D1748" s="315" t="s">
        <v>585</v>
      </c>
      <c r="E1748" s="325" t="s">
        <v>586</v>
      </c>
      <c r="F1748" s="317">
        <v>121.5719</v>
      </c>
      <c r="G1748" s="318"/>
      <c r="H1748" s="318"/>
      <c r="I1748" s="318"/>
      <c r="J1748" s="318"/>
      <c r="K1748" s="318"/>
      <c r="L1748" s="317"/>
      <c r="M1748" s="318"/>
      <c r="N1748" s="318"/>
      <c r="O1748" s="318"/>
      <c r="P1748" s="318"/>
      <c r="Q1748" s="318"/>
      <c r="R1748" s="318">
        <v>121.5719</v>
      </c>
      <c r="S1748" s="317"/>
      <c r="T1748" s="318"/>
      <c r="U1748" s="318"/>
      <c r="V1748" s="318"/>
    </row>
    <row r="1749" s="304" customFormat="1" ht="22.8" customHeight="1" spans="1:22">
      <c r="A1749" s="309"/>
      <c r="B1749" s="309"/>
      <c r="C1749" s="309"/>
      <c r="D1749" s="311" t="s">
        <v>1193</v>
      </c>
      <c r="E1749" s="311" t="s">
        <v>1194</v>
      </c>
      <c r="F1749" s="310">
        <v>1418.458878</v>
      </c>
      <c r="G1749" s="310">
        <v>1052.6252</v>
      </c>
      <c r="H1749" s="310">
        <v>522.996</v>
      </c>
      <c r="I1749" s="310">
        <v>199.3224</v>
      </c>
      <c r="J1749" s="310">
        <v>167.9188</v>
      </c>
      <c r="K1749" s="310">
        <v>162.388</v>
      </c>
      <c r="L1749" s="310">
        <v>239.518678</v>
      </c>
      <c r="M1749" s="310">
        <v>148.8047</v>
      </c>
      <c r="N1749" s="310"/>
      <c r="O1749" s="310">
        <v>80.9125</v>
      </c>
      <c r="P1749" s="310"/>
      <c r="Q1749" s="310">
        <v>9.801478</v>
      </c>
      <c r="R1749" s="310">
        <v>126.315</v>
      </c>
      <c r="S1749" s="310"/>
      <c r="T1749" s="310"/>
      <c r="U1749" s="310"/>
      <c r="V1749" s="310"/>
    </row>
    <row r="1750" s="304" customFormat="1" ht="22.8" customHeight="1" spans="1:22">
      <c r="A1750" s="309"/>
      <c r="B1750" s="309"/>
      <c r="C1750" s="309"/>
      <c r="D1750" s="312" t="s">
        <v>1195</v>
      </c>
      <c r="E1750" s="312" t="s">
        <v>1196</v>
      </c>
      <c r="F1750" s="310">
        <v>1418.458878</v>
      </c>
      <c r="G1750" s="310">
        <v>1052.6252</v>
      </c>
      <c r="H1750" s="310">
        <v>522.996</v>
      </c>
      <c r="I1750" s="310">
        <v>199.3224</v>
      </c>
      <c r="J1750" s="310">
        <v>167.9188</v>
      </c>
      <c r="K1750" s="310">
        <v>162.388</v>
      </c>
      <c r="L1750" s="310">
        <v>239.518678</v>
      </c>
      <c r="M1750" s="310">
        <v>148.8047</v>
      </c>
      <c r="N1750" s="310"/>
      <c r="O1750" s="310">
        <v>80.9125</v>
      </c>
      <c r="P1750" s="310"/>
      <c r="Q1750" s="310">
        <v>9.801478</v>
      </c>
      <c r="R1750" s="310">
        <v>126.315</v>
      </c>
      <c r="S1750" s="310"/>
      <c r="T1750" s="310"/>
      <c r="U1750" s="310"/>
      <c r="V1750" s="310"/>
    </row>
    <row r="1751" s="304" customFormat="1" ht="22.8" customHeight="1" spans="1:22">
      <c r="A1751" s="321" t="s">
        <v>568</v>
      </c>
      <c r="B1751" s="321"/>
      <c r="C1751" s="321"/>
      <c r="D1751" s="311" t="s">
        <v>568</v>
      </c>
      <c r="E1751" s="311" t="s">
        <v>264</v>
      </c>
      <c r="F1751" s="313">
        <v>158.606178</v>
      </c>
      <c r="G1751" s="313"/>
      <c r="H1751" s="313"/>
      <c r="I1751" s="313"/>
      <c r="J1751" s="313"/>
      <c r="K1751" s="313"/>
      <c r="L1751" s="313">
        <v>158.606178</v>
      </c>
      <c r="M1751" s="313">
        <v>148.8047</v>
      </c>
      <c r="N1751" s="313"/>
      <c r="O1751" s="313"/>
      <c r="P1751" s="313"/>
      <c r="Q1751" s="313">
        <v>9.801478</v>
      </c>
      <c r="R1751" s="313"/>
      <c r="S1751" s="313"/>
      <c r="T1751" s="313"/>
      <c r="U1751" s="313"/>
      <c r="V1751" s="313"/>
    </row>
    <row r="1752" s="304" customFormat="1" ht="22.8" customHeight="1" spans="1:22">
      <c r="A1752" s="321" t="s">
        <v>568</v>
      </c>
      <c r="B1752" s="321" t="s">
        <v>569</v>
      </c>
      <c r="C1752" s="321"/>
      <c r="D1752" s="311" t="s">
        <v>570</v>
      </c>
      <c r="E1752" s="311" t="s">
        <v>277</v>
      </c>
      <c r="F1752" s="313">
        <v>148.8047</v>
      </c>
      <c r="G1752" s="313"/>
      <c r="H1752" s="313"/>
      <c r="I1752" s="313"/>
      <c r="J1752" s="313"/>
      <c r="K1752" s="313"/>
      <c r="L1752" s="313">
        <v>148.8047</v>
      </c>
      <c r="M1752" s="313">
        <v>148.8047</v>
      </c>
      <c r="N1752" s="313"/>
      <c r="O1752" s="313"/>
      <c r="P1752" s="313"/>
      <c r="Q1752" s="313"/>
      <c r="R1752" s="313"/>
      <c r="S1752" s="313"/>
      <c r="T1752" s="313"/>
      <c r="U1752" s="313"/>
      <c r="V1752" s="313"/>
    </row>
    <row r="1753" s="304" customFormat="1" ht="22.8" customHeight="1" spans="1:22">
      <c r="A1753" s="314" t="s">
        <v>568</v>
      </c>
      <c r="B1753" s="314" t="s">
        <v>569</v>
      </c>
      <c r="C1753" s="314" t="s">
        <v>569</v>
      </c>
      <c r="D1753" s="315" t="s">
        <v>571</v>
      </c>
      <c r="E1753" s="325" t="s">
        <v>572</v>
      </c>
      <c r="F1753" s="317">
        <v>148.8047</v>
      </c>
      <c r="G1753" s="318"/>
      <c r="H1753" s="318"/>
      <c r="I1753" s="318"/>
      <c r="J1753" s="318"/>
      <c r="K1753" s="318"/>
      <c r="L1753" s="317">
        <v>148.8047</v>
      </c>
      <c r="M1753" s="318">
        <v>148.8047</v>
      </c>
      <c r="N1753" s="318"/>
      <c r="O1753" s="318"/>
      <c r="P1753" s="318"/>
      <c r="Q1753" s="318"/>
      <c r="R1753" s="318"/>
      <c r="S1753" s="317"/>
      <c r="T1753" s="318"/>
      <c r="U1753" s="318"/>
      <c r="V1753" s="318"/>
    </row>
    <row r="1754" s="304" customFormat="1" ht="22.8" customHeight="1" spans="1:22">
      <c r="A1754" s="321" t="s">
        <v>568</v>
      </c>
      <c r="B1754" s="321" t="s">
        <v>573</v>
      </c>
      <c r="C1754" s="321"/>
      <c r="D1754" s="311" t="s">
        <v>574</v>
      </c>
      <c r="E1754" s="311" t="s">
        <v>317</v>
      </c>
      <c r="F1754" s="313">
        <v>9.801478</v>
      </c>
      <c r="G1754" s="313"/>
      <c r="H1754" s="313"/>
      <c r="I1754" s="313"/>
      <c r="J1754" s="313"/>
      <c r="K1754" s="313"/>
      <c r="L1754" s="313">
        <v>9.801478</v>
      </c>
      <c r="M1754" s="313"/>
      <c r="N1754" s="313"/>
      <c r="O1754" s="313"/>
      <c r="P1754" s="313"/>
      <c r="Q1754" s="313">
        <v>9.801478</v>
      </c>
      <c r="R1754" s="313"/>
      <c r="S1754" s="313"/>
      <c r="T1754" s="313"/>
      <c r="U1754" s="313"/>
      <c r="V1754" s="313"/>
    </row>
    <row r="1755" s="304" customFormat="1" ht="22.8" customHeight="1" spans="1:22">
      <c r="A1755" s="314" t="s">
        <v>568</v>
      </c>
      <c r="B1755" s="314" t="s">
        <v>573</v>
      </c>
      <c r="C1755" s="314" t="s">
        <v>573</v>
      </c>
      <c r="D1755" s="315" t="s">
        <v>575</v>
      </c>
      <c r="E1755" s="325" t="s">
        <v>576</v>
      </c>
      <c r="F1755" s="317">
        <v>9.801478</v>
      </c>
      <c r="G1755" s="318"/>
      <c r="H1755" s="318"/>
      <c r="I1755" s="318"/>
      <c r="J1755" s="318"/>
      <c r="K1755" s="318"/>
      <c r="L1755" s="317">
        <v>9.801478</v>
      </c>
      <c r="M1755" s="318"/>
      <c r="N1755" s="318"/>
      <c r="O1755" s="318"/>
      <c r="P1755" s="318"/>
      <c r="Q1755" s="318">
        <v>9.801478</v>
      </c>
      <c r="R1755" s="318"/>
      <c r="S1755" s="317"/>
      <c r="T1755" s="318"/>
      <c r="U1755" s="318"/>
      <c r="V1755" s="318"/>
    </row>
    <row r="1756" s="304" customFormat="1" ht="22.8" customHeight="1" spans="1:22">
      <c r="A1756" s="321" t="s">
        <v>577</v>
      </c>
      <c r="B1756" s="321"/>
      <c r="C1756" s="321"/>
      <c r="D1756" s="311" t="s">
        <v>577</v>
      </c>
      <c r="E1756" s="311" t="s">
        <v>318</v>
      </c>
      <c r="F1756" s="313">
        <v>80.9125</v>
      </c>
      <c r="G1756" s="313"/>
      <c r="H1756" s="313"/>
      <c r="I1756" s="313"/>
      <c r="J1756" s="313"/>
      <c r="K1756" s="313"/>
      <c r="L1756" s="313">
        <v>80.9125</v>
      </c>
      <c r="M1756" s="313"/>
      <c r="N1756" s="313"/>
      <c r="O1756" s="313">
        <v>80.9125</v>
      </c>
      <c r="P1756" s="313"/>
      <c r="Q1756" s="313"/>
      <c r="R1756" s="313"/>
      <c r="S1756" s="313"/>
      <c r="T1756" s="313"/>
      <c r="U1756" s="313"/>
      <c r="V1756" s="313"/>
    </row>
    <row r="1757" s="304" customFormat="1" ht="22.8" customHeight="1" spans="1:22">
      <c r="A1757" s="321" t="s">
        <v>577</v>
      </c>
      <c r="B1757" s="321" t="s">
        <v>578</v>
      </c>
      <c r="C1757" s="321"/>
      <c r="D1757" s="311" t="s">
        <v>579</v>
      </c>
      <c r="E1757" s="311" t="s">
        <v>344</v>
      </c>
      <c r="F1757" s="313">
        <v>80.9125</v>
      </c>
      <c r="G1757" s="313"/>
      <c r="H1757" s="313"/>
      <c r="I1757" s="313"/>
      <c r="J1757" s="313"/>
      <c r="K1757" s="313"/>
      <c r="L1757" s="313">
        <v>80.9125</v>
      </c>
      <c r="M1757" s="313"/>
      <c r="N1757" s="313"/>
      <c r="O1757" s="313">
        <v>80.9125</v>
      </c>
      <c r="P1757" s="313"/>
      <c r="Q1757" s="313"/>
      <c r="R1757" s="313"/>
      <c r="S1757" s="313"/>
      <c r="T1757" s="313"/>
      <c r="U1757" s="313"/>
      <c r="V1757" s="313"/>
    </row>
    <row r="1758" s="304" customFormat="1" ht="22.8" customHeight="1" spans="1:22">
      <c r="A1758" s="314" t="s">
        <v>577</v>
      </c>
      <c r="B1758" s="314" t="s">
        <v>578</v>
      </c>
      <c r="C1758" s="314" t="s">
        <v>565</v>
      </c>
      <c r="D1758" s="315" t="s">
        <v>580</v>
      </c>
      <c r="E1758" s="325" t="s">
        <v>581</v>
      </c>
      <c r="F1758" s="317">
        <v>80.9125</v>
      </c>
      <c r="G1758" s="318"/>
      <c r="H1758" s="318"/>
      <c r="I1758" s="318"/>
      <c r="J1758" s="318"/>
      <c r="K1758" s="318"/>
      <c r="L1758" s="317">
        <v>80.9125</v>
      </c>
      <c r="M1758" s="318"/>
      <c r="N1758" s="318"/>
      <c r="O1758" s="318">
        <v>80.9125</v>
      </c>
      <c r="P1758" s="318"/>
      <c r="Q1758" s="318"/>
      <c r="R1758" s="318"/>
      <c r="S1758" s="317"/>
      <c r="T1758" s="318"/>
      <c r="U1758" s="318"/>
      <c r="V1758" s="318"/>
    </row>
    <row r="1759" s="304" customFormat="1" ht="22.8" customHeight="1" spans="1:22">
      <c r="A1759" s="321" t="s">
        <v>932</v>
      </c>
      <c r="B1759" s="321"/>
      <c r="C1759" s="321"/>
      <c r="D1759" s="311" t="s">
        <v>932</v>
      </c>
      <c r="E1759" s="311" t="s">
        <v>385</v>
      </c>
      <c r="F1759" s="313">
        <v>1052.6252</v>
      </c>
      <c r="G1759" s="313">
        <v>1052.6252</v>
      </c>
      <c r="H1759" s="313">
        <v>522.996</v>
      </c>
      <c r="I1759" s="313">
        <v>199.3224</v>
      </c>
      <c r="J1759" s="313">
        <v>167.9188</v>
      </c>
      <c r="K1759" s="313">
        <v>162.388</v>
      </c>
      <c r="L1759" s="313"/>
      <c r="M1759" s="313"/>
      <c r="N1759" s="313"/>
      <c r="O1759" s="313"/>
      <c r="P1759" s="313"/>
      <c r="Q1759" s="313"/>
      <c r="R1759" s="313"/>
      <c r="S1759" s="313"/>
      <c r="T1759" s="313"/>
      <c r="U1759" s="313"/>
      <c r="V1759" s="313"/>
    </row>
    <row r="1760" s="304" customFormat="1" ht="22.8" customHeight="1" spans="1:22">
      <c r="A1760" s="321" t="s">
        <v>932</v>
      </c>
      <c r="B1760" s="321" t="s">
        <v>565</v>
      </c>
      <c r="C1760" s="321"/>
      <c r="D1760" s="311" t="s">
        <v>933</v>
      </c>
      <c r="E1760" s="311" t="s">
        <v>386</v>
      </c>
      <c r="F1760" s="313">
        <v>1052.6252</v>
      </c>
      <c r="G1760" s="313">
        <v>1052.6252</v>
      </c>
      <c r="H1760" s="313">
        <v>522.996</v>
      </c>
      <c r="I1760" s="313">
        <v>199.3224</v>
      </c>
      <c r="J1760" s="313">
        <v>167.9188</v>
      </c>
      <c r="K1760" s="313">
        <v>162.388</v>
      </c>
      <c r="L1760" s="313"/>
      <c r="M1760" s="313"/>
      <c r="N1760" s="313"/>
      <c r="O1760" s="313"/>
      <c r="P1760" s="313"/>
      <c r="Q1760" s="313"/>
      <c r="R1760" s="313"/>
      <c r="S1760" s="313"/>
      <c r="T1760" s="313"/>
      <c r="U1760" s="313"/>
      <c r="V1760" s="313"/>
    </row>
    <row r="1761" s="304" customFormat="1" ht="22.8" customHeight="1" spans="1:22">
      <c r="A1761" s="314" t="s">
        <v>932</v>
      </c>
      <c r="B1761" s="314" t="s">
        <v>565</v>
      </c>
      <c r="C1761" s="314" t="s">
        <v>565</v>
      </c>
      <c r="D1761" s="315" t="s">
        <v>934</v>
      </c>
      <c r="E1761" s="325" t="s">
        <v>567</v>
      </c>
      <c r="F1761" s="317">
        <v>1052.6252</v>
      </c>
      <c r="G1761" s="318">
        <v>1052.6252</v>
      </c>
      <c r="H1761" s="318">
        <v>522.996</v>
      </c>
      <c r="I1761" s="318">
        <v>199.3224</v>
      </c>
      <c r="J1761" s="318">
        <v>167.9188</v>
      </c>
      <c r="K1761" s="318">
        <v>162.388</v>
      </c>
      <c r="L1761" s="317"/>
      <c r="M1761" s="318"/>
      <c r="N1761" s="318"/>
      <c r="O1761" s="318"/>
      <c r="P1761" s="318"/>
      <c r="Q1761" s="318"/>
      <c r="R1761" s="318"/>
      <c r="S1761" s="317"/>
      <c r="T1761" s="318"/>
      <c r="U1761" s="318"/>
      <c r="V1761" s="318"/>
    </row>
    <row r="1762" s="304" customFormat="1" ht="22.8" customHeight="1" spans="1:22">
      <c r="A1762" s="321" t="s">
        <v>582</v>
      </c>
      <c r="B1762" s="321"/>
      <c r="C1762" s="321"/>
      <c r="D1762" s="311" t="s">
        <v>582</v>
      </c>
      <c r="E1762" s="311" t="s">
        <v>454</v>
      </c>
      <c r="F1762" s="313">
        <v>126.315</v>
      </c>
      <c r="G1762" s="313"/>
      <c r="H1762" s="313"/>
      <c r="I1762" s="313"/>
      <c r="J1762" s="313"/>
      <c r="K1762" s="313"/>
      <c r="L1762" s="313"/>
      <c r="M1762" s="313"/>
      <c r="N1762" s="313"/>
      <c r="O1762" s="313"/>
      <c r="P1762" s="313"/>
      <c r="Q1762" s="313"/>
      <c r="R1762" s="313">
        <v>126.315</v>
      </c>
      <c r="S1762" s="313"/>
      <c r="T1762" s="313"/>
      <c r="U1762" s="313"/>
      <c r="V1762" s="313"/>
    </row>
    <row r="1763" s="304" customFormat="1" ht="22.8" customHeight="1" spans="1:22">
      <c r="A1763" s="321" t="s">
        <v>582</v>
      </c>
      <c r="B1763" s="321" t="s">
        <v>583</v>
      </c>
      <c r="C1763" s="321"/>
      <c r="D1763" s="311" t="s">
        <v>584</v>
      </c>
      <c r="E1763" s="311" t="s">
        <v>460</v>
      </c>
      <c r="F1763" s="313">
        <v>126.315</v>
      </c>
      <c r="G1763" s="313"/>
      <c r="H1763" s="313"/>
      <c r="I1763" s="313"/>
      <c r="J1763" s="313"/>
      <c r="K1763" s="313"/>
      <c r="L1763" s="313"/>
      <c r="M1763" s="313"/>
      <c r="N1763" s="313"/>
      <c r="O1763" s="313"/>
      <c r="P1763" s="313"/>
      <c r="Q1763" s="313"/>
      <c r="R1763" s="313">
        <v>126.315</v>
      </c>
      <c r="S1763" s="313"/>
      <c r="T1763" s="313"/>
      <c r="U1763" s="313"/>
      <c r="V1763" s="313"/>
    </row>
    <row r="1764" s="304" customFormat="1" ht="22.8" customHeight="1" spans="1:22">
      <c r="A1764" s="314" t="s">
        <v>582</v>
      </c>
      <c r="B1764" s="314" t="s">
        <v>583</v>
      </c>
      <c r="C1764" s="314" t="s">
        <v>565</v>
      </c>
      <c r="D1764" s="315" t="s">
        <v>585</v>
      </c>
      <c r="E1764" s="325" t="s">
        <v>586</v>
      </c>
      <c r="F1764" s="317">
        <v>126.315</v>
      </c>
      <c r="G1764" s="318"/>
      <c r="H1764" s="318"/>
      <c r="I1764" s="318"/>
      <c r="J1764" s="318"/>
      <c r="K1764" s="318"/>
      <c r="L1764" s="317"/>
      <c r="M1764" s="318"/>
      <c r="N1764" s="318"/>
      <c r="O1764" s="318"/>
      <c r="P1764" s="318"/>
      <c r="Q1764" s="318"/>
      <c r="R1764" s="318">
        <v>126.315</v>
      </c>
      <c r="S1764" s="317"/>
      <c r="T1764" s="318"/>
      <c r="U1764" s="318"/>
      <c r="V1764" s="318"/>
    </row>
    <row r="1765" s="304" customFormat="1" ht="22.8" customHeight="1" spans="1:22">
      <c r="A1765" s="309"/>
      <c r="B1765" s="309"/>
      <c r="C1765" s="309"/>
      <c r="D1765" s="311" t="s">
        <v>1197</v>
      </c>
      <c r="E1765" s="311" t="s">
        <v>1198</v>
      </c>
      <c r="F1765" s="310">
        <v>1513.859121</v>
      </c>
      <c r="G1765" s="310">
        <v>1123.8841</v>
      </c>
      <c r="H1765" s="310">
        <v>546.48</v>
      </c>
      <c r="I1765" s="310">
        <v>210.0168</v>
      </c>
      <c r="J1765" s="310">
        <v>180.6705</v>
      </c>
      <c r="K1765" s="310">
        <v>186.7168</v>
      </c>
      <c r="L1765" s="310">
        <v>255.108921</v>
      </c>
      <c r="M1765" s="310">
        <v>158.336</v>
      </c>
      <c r="N1765" s="310"/>
      <c r="O1765" s="310">
        <v>86.0952</v>
      </c>
      <c r="P1765" s="310"/>
      <c r="Q1765" s="310">
        <v>10.677721</v>
      </c>
      <c r="R1765" s="310">
        <v>134.8661</v>
      </c>
      <c r="S1765" s="310"/>
      <c r="T1765" s="310"/>
      <c r="U1765" s="310"/>
      <c r="V1765" s="310"/>
    </row>
    <row r="1766" s="304" customFormat="1" ht="22.8" customHeight="1" spans="1:22">
      <c r="A1766" s="309"/>
      <c r="B1766" s="309"/>
      <c r="C1766" s="309"/>
      <c r="D1766" s="312" t="s">
        <v>1199</v>
      </c>
      <c r="E1766" s="312" t="s">
        <v>1200</v>
      </c>
      <c r="F1766" s="310">
        <v>1513.859121</v>
      </c>
      <c r="G1766" s="310">
        <v>1123.8841</v>
      </c>
      <c r="H1766" s="310">
        <v>546.48</v>
      </c>
      <c r="I1766" s="310">
        <v>210.0168</v>
      </c>
      <c r="J1766" s="310">
        <v>180.6705</v>
      </c>
      <c r="K1766" s="310">
        <v>186.7168</v>
      </c>
      <c r="L1766" s="310">
        <v>255.108921</v>
      </c>
      <c r="M1766" s="310">
        <v>158.336</v>
      </c>
      <c r="N1766" s="310"/>
      <c r="O1766" s="310">
        <v>86.0952</v>
      </c>
      <c r="P1766" s="310"/>
      <c r="Q1766" s="310">
        <v>10.677721</v>
      </c>
      <c r="R1766" s="310">
        <v>134.8661</v>
      </c>
      <c r="S1766" s="310"/>
      <c r="T1766" s="310"/>
      <c r="U1766" s="310"/>
      <c r="V1766" s="310"/>
    </row>
    <row r="1767" s="304" customFormat="1" ht="22.8" customHeight="1" spans="1:22">
      <c r="A1767" s="321" t="s">
        <v>568</v>
      </c>
      <c r="B1767" s="321"/>
      <c r="C1767" s="321"/>
      <c r="D1767" s="311" t="s">
        <v>568</v>
      </c>
      <c r="E1767" s="311" t="s">
        <v>264</v>
      </c>
      <c r="F1767" s="313">
        <v>169.013721</v>
      </c>
      <c r="G1767" s="313"/>
      <c r="H1767" s="313"/>
      <c r="I1767" s="313"/>
      <c r="J1767" s="313"/>
      <c r="K1767" s="313"/>
      <c r="L1767" s="313">
        <v>169.013721</v>
      </c>
      <c r="M1767" s="313">
        <v>158.336</v>
      </c>
      <c r="N1767" s="313"/>
      <c r="O1767" s="313"/>
      <c r="P1767" s="313"/>
      <c r="Q1767" s="313">
        <v>10.677721</v>
      </c>
      <c r="R1767" s="313"/>
      <c r="S1767" s="313"/>
      <c r="T1767" s="313"/>
      <c r="U1767" s="313"/>
      <c r="V1767" s="313"/>
    </row>
    <row r="1768" s="304" customFormat="1" ht="22.8" customHeight="1" spans="1:22">
      <c r="A1768" s="321" t="s">
        <v>568</v>
      </c>
      <c r="B1768" s="321" t="s">
        <v>569</v>
      </c>
      <c r="C1768" s="321"/>
      <c r="D1768" s="311" t="s">
        <v>570</v>
      </c>
      <c r="E1768" s="311" t="s">
        <v>277</v>
      </c>
      <c r="F1768" s="313">
        <v>158.336</v>
      </c>
      <c r="G1768" s="313"/>
      <c r="H1768" s="313"/>
      <c r="I1768" s="313"/>
      <c r="J1768" s="313"/>
      <c r="K1768" s="313"/>
      <c r="L1768" s="313">
        <v>158.336</v>
      </c>
      <c r="M1768" s="313">
        <v>158.336</v>
      </c>
      <c r="N1768" s="313"/>
      <c r="O1768" s="313"/>
      <c r="P1768" s="313"/>
      <c r="Q1768" s="313"/>
      <c r="R1768" s="313"/>
      <c r="S1768" s="313"/>
      <c r="T1768" s="313"/>
      <c r="U1768" s="313"/>
      <c r="V1768" s="313"/>
    </row>
    <row r="1769" s="304" customFormat="1" ht="22.8" customHeight="1" spans="1:22">
      <c r="A1769" s="314" t="s">
        <v>568</v>
      </c>
      <c r="B1769" s="314" t="s">
        <v>569</v>
      </c>
      <c r="C1769" s="314" t="s">
        <v>569</v>
      </c>
      <c r="D1769" s="315" t="s">
        <v>571</v>
      </c>
      <c r="E1769" s="325" t="s">
        <v>572</v>
      </c>
      <c r="F1769" s="317">
        <v>158.336</v>
      </c>
      <c r="G1769" s="318"/>
      <c r="H1769" s="318"/>
      <c r="I1769" s="318"/>
      <c r="J1769" s="318"/>
      <c r="K1769" s="318"/>
      <c r="L1769" s="317">
        <v>158.336</v>
      </c>
      <c r="M1769" s="318">
        <v>158.336</v>
      </c>
      <c r="N1769" s="318"/>
      <c r="O1769" s="318"/>
      <c r="P1769" s="318"/>
      <c r="Q1769" s="318"/>
      <c r="R1769" s="318"/>
      <c r="S1769" s="317"/>
      <c r="T1769" s="318"/>
      <c r="U1769" s="318"/>
      <c r="V1769" s="318"/>
    </row>
    <row r="1770" s="304" customFormat="1" ht="22.8" customHeight="1" spans="1:22">
      <c r="A1770" s="321" t="s">
        <v>568</v>
      </c>
      <c r="B1770" s="321" t="s">
        <v>573</v>
      </c>
      <c r="C1770" s="321"/>
      <c r="D1770" s="311" t="s">
        <v>574</v>
      </c>
      <c r="E1770" s="311" t="s">
        <v>317</v>
      </c>
      <c r="F1770" s="313">
        <v>10.677721</v>
      </c>
      <c r="G1770" s="313"/>
      <c r="H1770" s="313"/>
      <c r="I1770" s="313"/>
      <c r="J1770" s="313"/>
      <c r="K1770" s="313"/>
      <c r="L1770" s="313">
        <v>10.677721</v>
      </c>
      <c r="M1770" s="313"/>
      <c r="N1770" s="313"/>
      <c r="O1770" s="313"/>
      <c r="P1770" s="313"/>
      <c r="Q1770" s="313">
        <v>10.677721</v>
      </c>
      <c r="R1770" s="313"/>
      <c r="S1770" s="313"/>
      <c r="T1770" s="313"/>
      <c r="U1770" s="313"/>
      <c r="V1770" s="313"/>
    </row>
    <row r="1771" s="304" customFormat="1" ht="22.8" customHeight="1" spans="1:22">
      <c r="A1771" s="314" t="s">
        <v>568</v>
      </c>
      <c r="B1771" s="314" t="s">
        <v>573</v>
      </c>
      <c r="C1771" s="314" t="s">
        <v>573</v>
      </c>
      <c r="D1771" s="315" t="s">
        <v>575</v>
      </c>
      <c r="E1771" s="325" t="s">
        <v>576</v>
      </c>
      <c r="F1771" s="317">
        <v>10.677721</v>
      </c>
      <c r="G1771" s="318"/>
      <c r="H1771" s="318"/>
      <c r="I1771" s="318"/>
      <c r="J1771" s="318"/>
      <c r="K1771" s="318"/>
      <c r="L1771" s="317">
        <v>10.677721</v>
      </c>
      <c r="M1771" s="318"/>
      <c r="N1771" s="318"/>
      <c r="O1771" s="318"/>
      <c r="P1771" s="318"/>
      <c r="Q1771" s="318">
        <v>10.677721</v>
      </c>
      <c r="R1771" s="318"/>
      <c r="S1771" s="317"/>
      <c r="T1771" s="318"/>
      <c r="U1771" s="318"/>
      <c r="V1771" s="318"/>
    </row>
    <row r="1772" s="304" customFormat="1" ht="22.8" customHeight="1" spans="1:22">
      <c r="A1772" s="321" t="s">
        <v>577</v>
      </c>
      <c r="B1772" s="321"/>
      <c r="C1772" s="321"/>
      <c r="D1772" s="311" t="s">
        <v>577</v>
      </c>
      <c r="E1772" s="311" t="s">
        <v>318</v>
      </c>
      <c r="F1772" s="313">
        <v>86.0952</v>
      </c>
      <c r="G1772" s="313"/>
      <c r="H1772" s="313"/>
      <c r="I1772" s="313"/>
      <c r="J1772" s="313"/>
      <c r="K1772" s="313"/>
      <c r="L1772" s="313">
        <v>86.0952</v>
      </c>
      <c r="M1772" s="313"/>
      <c r="N1772" s="313"/>
      <c r="O1772" s="313">
        <v>86.0952</v>
      </c>
      <c r="P1772" s="313"/>
      <c r="Q1772" s="313"/>
      <c r="R1772" s="313"/>
      <c r="S1772" s="313"/>
      <c r="T1772" s="313"/>
      <c r="U1772" s="313"/>
      <c r="V1772" s="313"/>
    </row>
    <row r="1773" s="304" customFormat="1" ht="22.8" customHeight="1" spans="1:22">
      <c r="A1773" s="321" t="s">
        <v>577</v>
      </c>
      <c r="B1773" s="321" t="s">
        <v>578</v>
      </c>
      <c r="C1773" s="321"/>
      <c r="D1773" s="311" t="s">
        <v>579</v>
      </c>
      <c r="E1773" s="311" t="s">
        <v>344</v>
      </c>
      <c r="F1773" s="313">
        <v>86.0952</v>
      </c>
      <c r="G1773" s="313"/>
      <c r="H1773" s="313"/>
      <c r="I1773" s="313"/>
      <c r="J1773" s="313"/>
      <c r="K1773" s="313"/>
      <c r="L1773" s="313">
        <v>86.0952</v>
      </c>
      <c r="M1773" s="313"/>
      <c r="N1773" s="313"/>
      <c r="O1773" s="313">
        <v>86.0952</v>
      </c>
      <c r="P1773" s="313"/>
      <c r="Q1773" s="313"/>
      <c r="R1773" s="313"/>
      <c r="S1773" s="313"/>
      <c r="T1773" s="313"/>
      <c r="U1773" s="313"/>
      <c r="V1773" s="313"/>
    </row>
    <row r="1774" s="304" customFormat="1" ht="22.8" customHeight="1" spans="1:22">
      <c r="A1774" s="314" t="s">
        <v>577</v>
      </c>
      <c r="B1774" s="314" t="s">
        <v>578</v>
      </c>
      <c r="C1774" s="314" t="s">
        <v>583</v>
      </c>
      <c r="D1774" s="315" t="s">
        <v>677</v>
      </c>
      <c r="E1774" s="325" t="s">
        <v>678</v>
      </c>
      <c r="F1774" s="317">
        <v>86.0952</v>
      </c>
      <c r="G1774" s="318"/>
      <c r="H1774" s="318"/>
      <c r="I1774" s="318"/>
      <c r="J1774" s="318"/>
      <c r="K1774" s="318"/>
      <c r="L1774" s="317">
        <v>86.0952</v>
      </c>
      <c r="M1774" s="318"/>
      <c r="N1774" s="318"/>
      <c r="O1774" s="318">
        <v>86.0952</v>
      </c>
      <c r="P1774" s="318"/>
      <c r="Q1774" s="318"/>
      <c r="R1774" s="318"/>
      <c r="S1774" s="317"/>
      <c r="T1774" s="318"/>
      <c r="U1774" s="318"/>
      <c r="V1774" s="318"/>
    </row>
    <row r="1775" s="304" customFormat="1" ht="22.8" customHeight="1" spans="1:22">
      <c r="A1775" s="321" t="s">
        <v>932</v>
      </c>
      <c r="B1775" s="321"/>
      <c r="C1775" s="321"/>
      <c r="D1775" s="311" t="s">
        <v>932</v>
      </c>
      <c r="E1775" s="311" t="s">
        <v>385</v>
      </c>
      <c r="F1775" s="313">
        <v>1123.8841</v>
      </c>
      <c r="G1775" s="313">
        <v>1123.8841</v>
      </c>
      <c r="H1775" s="313">
        <v>546.48</v>
      </c>
      <c r="I1775" s="313">
        <v>210.0168</v>
      </c>
      <c r="J1775" s="313">
        <v>180.6705</v>
      </c>
      <c r="K1775" s="313">
        <v>186.7168</v>
      </c>
      <c r="L1775" s="313"/>
      <c r="M1775" s="313"/>
      <c r="N1775" s="313"/>
      <c r="O1775" s="313"/>
      <c r="P1775" s="313"/>
      <c r="Q1775" s="313"/>
      <c r="R1775" s="313"/>
      <c r="S1775" s="313"/>
      <c r="T1775" s="313"/>
      <c r="U1775" s="313"/>
      <c r="V1775" s="313"/>
    </row>
    <row r="1776" s="304" customFormat="1" ht="22.8" customHeight="1" spans="1:22">
      <c r="A1776" s="321" t="s">
        <v>932</v>
      </c>
      <c r="B1776" s="321" t="s">
        <v>565</v>
      </c>
      <c r="C1776" s="321"/>
      <c r="D1776" s="311" t="s">
        <v>933</v>
      </c>
      <c r="E1776" s="311" t="s">
        <v>386</v>
      </c>
      <c r="F1776" s="313">
        <v>1123.8841</v>
      </c>
      <c r="G1776" s="313">
        <v>1123.8841</v>
      </c>
      <c r="H1776" s="313">
        <v>546.48</v>
      </c>
      <c r="I1776" s="313">
        <v>210.0168</v>
      </c>
      <c r="J1776" s="313">
        <v>180.6705</v>
      </c>
      <c r="K1776" s="313">
        <v>186.7168</v>
      </c>
      <c r="L1776" s="313"/>
      <c r="M1776" s="313"/>
      <c r="N1776" s="313"/>
      <c r="O1776" s="313"/>
      <c r="P1776" s="313"/>
      <c r="Q1776" s="313"/>
      <c r="R1776" s="313"/>
      <c r="S1776" s="313"/>
      <c r="T1776" s="313"/>
      <c r="U1776" s="313"/>
      <c r="V1776" s="313"/>
    </row>
    <row r="1777" s="304" customFormat="1" ht="22.8" customHeight="1" spans="1:22">
      <c r="A1777" s="314" t="s">
        <v>932</v>
      </c>
      <c r="B1777" s="314" t="s">
        <v>565</v>
      </c>
      <c r="C1777" s="314" t="s">
        <v>565</v>
      </c>
      <c r="D1777" s="315" t="s">
        <v>934</v>
      </c>
      <c r="E1777" s="325" t="s">
        <v>567</v>
      </c>
      <c r="F1777" s="317">
        <v>1123.8841</v>
      </c>
      <c r="G1777" s="318">
        <v>1123.8841</v>
      </c>
      <c r="H1777" s="318">
        <v>546.48</v>
      </c>
      <c r="I1777" s="318">
        <v>210.0168</v>
      </c>
      <c r="J1777" s="318">
        <v>180.6705</v>
      </c>
      <c r="K1777" s="318">
        <v>186.7168</v>
      </c>
      <c r="L1777" s="317"/>
      <c r="M1777" s="318"/>
      <c r="N1777" s="318"/>
      <c r="O1777" s="318"/>
      <c r="P1777" s="318"/>
      <c r="Q1777" s="318"/>
      <c r="R1777" s="318"/>
      <c r="S1777" s="317"/>
      <c r="T1777" s="318"/>
      <c r="U1777" s="318"/>
      <c r="V1777" s="318"/>
    </row>
    <row r="1778" s="304" customFormat="1" ht="22.8" customHeight="1" spans="1:22">
      <c r="A1778" s="321" t="s">
        <v>582</v>
      </c>
      <c r="B1778" s="321"/>
      <c r="C1778" s="321"/>
      <c r="D1778" s="311" t="s">
        <v>582</v>
      </c>
      <c r="E1778" s="311" t="s">
        <v>454</v>
      </c>
      <c r="F1778" s="313">
        <v>134.8661</v>
      </c>
      <c r="G1778" s="313"/>
      <c r="H1778" s="313"/>
      <c r="I1778" s="313"/>
      <c r="J1778" s="313"/>
      <c r="K1778" s="313"/>
      <c r="L1778" s="313"/>
      <c r="M1778" s="313"/>
      <c r="N1778" s="313"/>
      <c r="O1778" s="313"/>
      <c r="P1778" s="313"/>
      <c r="Q1778" s="313"/>
      <c r="R1778" s="313">
        <v>134.8661</v>
      </c>
      <c r="S1778" s="313"/>
      <c r="T1778" s="313"/>
      <c r="U1778" s="313"/>
      <c r="V1778" s="313"/>
    </row>
    <row r="1779" s="304" customFormat="1" ht="22.8" customHeight="1" spans="1:22">
      <c r="A1779" s="321" t="s">
        <v>582</v>
      </c>
      <c r="B1779" s="321" t="s">
        <v>583</v>
      </c>
      <c r="C1779" s="321"/>
      <c r="D1779" s="311" t="s">
        <v>584</v>
      </c>
      <c r="E1779" s="311" t="s">
        <v>460</v>
      </c>
      <c r="F1779" s="313">
        <v>134.8661</v>
      </c>
      <c r="G1779" s="313"/>
      <c r="H1779" s="313"/>
      <c r="I1779" s="313"/>
      <c r="J1779" s="313"/>
      <c r="K1779" s="313"/>
      <c r="L1779" s="313"/>
      <c r="M1779" s="313"/>
      <c r="N1779" s="313"/>
      <c r="O1779" s="313"/>
      <c r="P1779" s="313"/>
      <c r="Q1779" s="313"/>
      <c r="R1779" s="313">
        <v>134.8661</v>
      </c>
      <c r="S1779" s="313"/>
      <c r="T1779" s="313"/>
      <c r="U1779" s="313"/>
      <c r="V1779" s="313"/>
    </row>
    <row r="1780" s="304" customFormat="1" ht="22.8" customHeight="1" spans="1:22">
      <c r="A1780" s="314" t="s">
        <v>582</v>
      </c>
      <c r="B1780" s="314" t="s">
        <v>583</v>
      </c>
      <c r="C1780" s="314" t="s">
        <v>565</v>
      </c>
      <c r="D1780" s="315" t="s">
        <v>585</v>
      </c>
      <c r="E1780" s="325" t="s">
        <v>586</v>
      </c>
      <c r="F1780" s="317">
        <v>134.8661</v>
      </c>
      <c r="G1780" s="318"/>
      <c r="H1780" s="318"/>
      <c r="I1780" s="318"/>
      <c r="J1780" s="318"/>
      <c r="K1780" s="318"/>
      <c r="L1780" s="317"/>
      <c r="M1780" s="318"/>
      <c r="N1780" s="318"/>
      <c r="O1780" s="318"/>
      <c r="P1780" s="318"/>
      <c r="Q1780" s="318"/>
      <c r="R1780" s="318">
        <v>134.8661</v>
      </c>
      <c r="S1780" s="317"/>
      <c r="T1780" s="318"/>
      <c r="U1780" s="318"/>
      <c r="V1780" s="318"/>
    </row>
    <row r="1781" s="304" customFormat="1" ht="22.8" customHeight="1" spans="1:22">
      <c r="A1781" s="309"/>
      <c r="B1781" s="309"/>
      <c r="C1781" s="309"/>
      <c r="D1781" s="311" t="s">
        <v>1201</v>
      </c>
      <c r="E1781" s="311" t="s">
        <v>1202</v>
      </c>
      <c r="F1781" s="310">
        <v>1047.605642</v>
      </c>
      <c r="G1781" s="310">
        <v>777.367</v>
      </c>
      <c r="H1781" s="310">
        <v>377.016</v>
      </c>
      <c r="I1781" s="310">
        <v>147.186</v>
      </c>
      <c r="J1781" s="310">
        <v>126.4806</v>
      </c>
      <c r="K1781" s="310">
        <v>126.6844</v>
      </c>
      <c r="L1781" s="310">
        <v>176.954642</v>
      </c>
      <c r="M1781" s="310">
        <v>109.8994</v>
      </c>
      <c r="N1781" s="310"/>
      <c r="O1781" s="310">
        <v>59.7578</v>
      </c>
      <c r="P1781" s="310"/>
      <c r="Q1781" s="310">
        <v>7.297442</v>
      </c>
      <c r="R1781" s="310">
        <v>93.284</v>
      </c>
      <c r="S1781" s="310"/>
      <c r="T1781" s="310"/>
      <c r="U1781" s="310"/>
      <c r="V1781" s="310"/>
    </row>
    <row r="1782" s="304" customFormat="1" ht="22.8" customHeight="1" spans="1:22">
      <c r="A1782" s="309"/>
      <c r="B1782" s="309"/>
      <c r="C1782" s="309"/>
      <c r="D1782" s="312" t="s">
        <v>1203</v>
      </c>
      <c r="E1782" s="312" t="s">
        <v>1204</v>
      </c>
      <c r="F1782" s="310">
        <v>1047.605642</v>
      </c>
      <c r="G1782" s="310">
        <v>777.367</v>
      </c>
      <c r="H1782" s="310">
        <v>377.016</v>
      </c>
      <c r="I1782" s="310">
        <v>147.186</v>
      </c>
      <c r="J1782" s="310">
        <v>126.4806</v>
      </c>
      <c r="K1782" s="310">
        <v>126.6844</v>
      </c>
      <c r="L1782" s="310">
        <v>176.954642</v>
      </c>
      <c r="M1782" s="310">
        <v>109.8994</v>
      </c>
      <c r="N1782" s="310"/>
      <c r="O1782" s="310">
        <v>59.7578</v>
      </c>
      <c r="P1782" s="310"/>
      <c r="Q1782" s="310">
        <v>7.297442</v>
      </c>
      <c r="R1782" s="310">
        <v>93.284</v>
      </c>
      <c r="S1782" s="310"/>
      <c r="T1782" s="310"/>
      <c r="U1782" s="310"/>
      <c r="V1782" s="310"/>
    </row>
    <row r="1783" s="304" customFormat="1" ht="22.8" customHeight="1" spans="1:22">
      <c r="A1783" s="321" t="s">
        <v>568</v>
      </c>
      <c r="B1783" s="321"/>
      <c r="C1783" s="321"/>
      <c r="D1783" s="311" t="s">
        <v>568</v>
      </c>
      <c r="E1783" s="311" t="s">
        <v>264</v>
      </c>
      <c r="F1783" s="313">
        <v>117.196842</v>
      </c>
      <c r="G1783" s="313"/>
      <c r="H1783" s="313"/>
      <c r="I1783" s="313"/>
      <c r="J1783" s="313"/>
      <c r="K1783" s="313"/>
      <c r="L1783" s="313">
        <v>117.196842</v>
      </c>
      <c r="M1783" s="313">
        <v>109.8994</v>
      </c>
      <c r="N1783" s="313"/>
      <c r="O1783" s="313"/>
      <c r="P1783" s="313"/>
      <c r="Q1783" s="313">
        <v>7.297442</v>
      </c>
      <c r="R1783" s="313"/>
      <c r="S1783" s="313"/>
      <c r="T1783" s="313"/>
      <c r="U1783" s="313"/>
      <c r="V1783" s="313"/>
    </row>
    <row r="1784" s="304" customFormat="1" ht="22.8" customHeight="1" spans="1:22">
      <c r="A1784" s="321" t="s">
        <v>568</v>
      </c>
      <c r="B1784" s="321" t="s">
        <v>569</v>
      </c>
      <c r="C1784" s="321"/>
      <c r="D1784" s="311" t="s">
        <v>570</v>
      </c>
      <c r="E1784" s="311" t="s">
        <v>277</v>
      </c>
      <c r="F1784" s="313">
        <v>109.8994</v>
      </c>
      <c r="G1784" s="313"/>
      <c r="H1784" s="313"/>
      <c r="I1784" s="313"/>
      <c r="J1784" s="313"/>
      <c r="K1784" s="313"/>
      <c r="L1784" s="313">
        <v>109.8994</v>
      </c>
      <c r="M1784" s="313">
        <v>109.8994</v>
      </c>
      <c r="N1784" s="313"/>
      <c r="O1784" s="313"/>
      <c r="P1784" s="313"/>
      <c r="Q1784" s="313"/>
      <c r="R1784" s="313"/>
      <c r="S1784" s="313"/>
      <c r="T1784" s="313"/>
      <c r="U1784" s="313"/>
      <c r="V1784" s="313"/>
    </row>
    <row r="1785" s="304" customFormat="1" ht="22.8" customHeight="1" spans="1:22">
      <c r="A1785" s="314" t="s">
        <v>568</v>
      </c>
      <c r="B1785" s="314" t="s">
        <v>569</v>
      </c>
      <c r="C1785" s="314" t="s">
        <v>569</v>
      </c>
      <c r="D1785" s="315" t="s">
        <v>571</v>
      </c>
      <c r="E1785" s="325" t="s">
        <v>572</v>
      </c>
      <c r="F1785" s="317">
        <v>109.8994</v>
      </c>
      <c r="G1785" s="318"/>
      <c r="H1785" s="318"/>
      <c r="I1785" s="318"/>
      <c r="J1785" s="318"/>
      <c r="K1785" s="318"/>
      <c r="L1785" s="317">
        <v>109.8994</v>
      </c>
      <c r="M1785" s="318">
        <v>109.8994</v>
      </c>
      <c r="N1785" s="318"/>
      <c r="O1785" s="318"/>
      <c r="P1785" s="318"/>
      <c r="Q1785" s="318"/>
      <c r="R1785" s="318"/>
      <c r="S1785" s="317"/>
      <c r="T1785" s="318"/>
      <c r="U1785" s="318"/>
      <c r="V1785" s="318"/>
    </row>
    <row r="1786" s="304" customFormat="1" ht="22.8" customHeight="1" spans="1:22">
      <c r="A1786" s="321" t="s">
        <v>568</v>
      </c>
      <c r="B1786" s="321" t="s">
        <v>573</v>
      </c>
      <c r="C1786" s="321"/>
      <c r="D1786" s="311" t="s">
        <v>574</v>
      </c>
      <c r="E1786" s="311" t="s">
        <v>317</v>
      </c>
      <c r="F1786" s="313">
        <v>7.297442</v>
      </c>
      <c r="G1786" s="313"/>
      <c r="H1786" s="313"/>
      <c r="I1786" s="313"/>
      <c r="J1786" s="313"/>
      <c r="K1786" s="313"/>
      <c r="L1786" s="313">
        <v>7.297442</v>
      </c>
      <c r="M1786" s="313"/>
      <c r="N1786" s="313"/>
      <c r="O1786" s="313"/>
      <c r="P1786" s="313"/>
      <c r="Q1786" s="313">
        <v>7.297442</v>
      </c>
      <c r="R1786" s="313"/>
      <c r="S1786" s="313"/>
      <c r="T1786" s="313"/>
      <c r="U1786" s="313"/>
      <c r="V1786" s="313"/>
    </row>
    <row r="1787" s="304" customFormat="1" ht="22.8" customHeight="1" spans="1:22">
      <c r="A1787" s="314" t="s">
        <v>568</v>
      </c>
      <c r="B1787" s="314" t="s">
        <v>573</v>
      </c>
      <c r="C1787" s="314" t="s">
        <v>573</v>
      </c>
      <c r="D1787" s="315" t="s">
        <v>575</v>
      </c>
      <c r="E1787" s="325" t="s">
        <v>576</v>
      </c>
      <c r="F1787" s="317">
        <v>7.297442</v>
      </c>
      <c r="G1787" s="318"/>
      <c r="H1787" s="318"/>
      <c r="I1787" s="318"/>
      <c r="J1787" s="318"/>
      <c r="K1787" s="318"/>
      <c r="L1787" s="317">
        <v>7.297442</v>
      </c>
      <c r="M1787" s="318"/>
      <c r="N1787" s="318"/>
      <c r="O1787" s="318"/>
      <c r="P1787" s="318"/>
      <c r="Q1787" s="318">
        <v>7.297442</v>
      </c>
      <c r="R1787" s="318"/>
      <c r="S1787" s="317"/>
      <c r="T1787" s="318"/>
      <c r="U1787" s="318"/>
      <c r="V1787" s="318"/>
    </row>
    <row r="1788" s="304" customFormat="1" ht="22.8" customHeight="1" spans="1:22">
      <c r="A1788" s="321" t="s">
        <v>577</v>
      </c>
      <c r="B1788" s="321"/>
      <c r="C1788" s="321"/>
      <c r="D1788" s="311" t="s">
        <v>577</v>
      </c>
      <c r="E1788" s="311" t="s">
        <v>318</v>
      </c>
      <c r="F1788" s="313">
        <v>59.7578</v>
      </c>
      <c r="G1788" s="313"/>
      <c r="H1788" s="313"/>
      <c r="I1788" s="313"/>
      <c r="J1788" s="313"/>
      <c r="K1788" s="313"/>
      <c r="L1788" s="313">
        <v>59.7578</v>
      </c>
      <c r="M1788" s="313"/>
      <c r="N1788" s="313"/>
      <c r="O1788" s="313">
        <v>59.7578</v>
      </c>
      <c r="P1788" s="313"/>
      <c r="Q1788" s="313"/>
      <c r="R1788" s="313"/>
      <c r="S1788" s="313"/>
      <c r="T1788" s="313"/>
      <c r="U1788" s="313"/>
      <c r="V1788" s="313"/>
    </row>
    <row r="1789" s="304" customFormat="1" ht="22.8" customHeight="1" spans="1:22">
      <c r="A1789" s="321" t="s">
        <v>577</v>
      </c>
      <c r="B1789" s="321" t="s">
        <v>578</v>
      </c>
      <c r="C1789" s="321"/>
      <c r="D1789" s="311" t="s">
        <v>579</v>
      </c>
      <c r="E1789" s="311" t="s">
        <v>344</v>
      </c>
      <c r="F1789" s="313">
        <v>59.7578</v>
      </c>
      <c r="G1789" s="313"/>
      <c r="H1789" s="313"/>
      <c r="I1789" s="313"/>
      <c r="J1789" s="313"/>
      <c r="K1789" s="313"/>
      <c r="L1789" s="313">
        <v>59.7578</v>
      </c>
      <c r="M1789" s="313"/>
      <c r="N1789" s="313"/>
      <c r="O1789" s="313">
        <v>59.7578</v>
      </c>
      <c r="P1789" s="313"/>
      <c r="Q1789" s="313"/>
      <c r="R1789" s="313"/>
      <c r="S1789" s="313"/>
      <c r="T1789" s="313"/>
      <c r="U1789" s="313"/>
      <c r="V1789" s="313"/>
    </row>
    <row r="1790" s="304" customFormat="1" ht="22.8" customHeight="1" spans="1:22">
      <c r="A1790" s="314" t="s">
        <v>577</v>
      </c>
      <c r="B1790" s="314" t="s">
        <v>578</v>
      </c>
      <c r="C1790" s="314" t="s">
        <v>565</v>
      </c>
      <c r="D1790" s="315" t="s">
        <v>580</v>
      </c>
      <c r="E1790" s="325" t="s">
        <v>581</v>
      </c>
      <c r="F1790" s="317">
        <v>59.7578</v>
      </c>
      <c r="G1790" s="318"/>
      <c r="H1790" s="318"/>
      <c r="I1790" s="318"/>
      <c r="J1790" s="318"/>
      <c r="K1790" s="318"/>
      <c r="L1790" s="317">
        <v>59.7578</v>
      </c>
      <c r="M1790" s="318"/>
      <c r="N1790" s="318"/>
      <c r="O1790" s="318">
        <v>59.7578</v>
      </c>
      <c r="P1790" s="318"/>
      <c r="Q1790" s="318"/>
      <c r="R1790" s="318"/>
      <c r="S1790" s="317"/>
      <c r="T1790" s="318"/>
      <c r="U1790" s="318"/>
      <c r="V1790" s="318"/>
    </row>
    <row r="1791" s="304" customFormat="1" ht="22.8" customHeight="1" spans="1:22">
      <c r="A1791" s="321" t="s">
        <v>932</v>
      </c>
      <c r="B1791" s="321"/>
      <c r="C1791" s="321"/>
      <c r="D1791" s="311" t="s">
        <v>932</v>
      </c>
      <c r="E1791" s="311" t="s">
        <v>385</v>
      </c>
      <c r="F1791" s="313">
        <v>777.367</v>
      </c>
      <c r="G1791" s="313">
        <v>777.367</v>
      </c>
      <c r="H1791" s="313">
        <v>377.016</v>
      </c>
      <c r="I1791" s="313">
        <v>147.186</v>
      </c>
      <c r="J1791" s="313">
        <v>126.4806</v>
      </c>
      <c r="K1791" s="313">
        <v>126.6844</v>
      </c>
      <c r="L1791" s="313"/>
      <c r="M1791" s="313"/>
      <c r="N1791" s="313"/>
      <c r="O1791" s="313"/>
      <c r="P1791" s="313"/>
      <c r="Q1791" s="313"/>
      <c r="R1791" s="313"/>
      <c r="S1791" s="313"/>
      <c r="T1791" s="313"/>
      <c r="U1791" s="313"/>
      <c r="V1791" s="313"/>
    </row>
    <row r="1792" s="304" customFormat="1" ht="22.8" customHeight="1" spans="1:22">
      <c r="A1792" s="321" t="s">
        <v>932</v>
      </c>
      <c r="B1792" s="321" t="s">
        <v>565</v>
      </c>
      <c r="C1792" s="321"/>
      <c r="D1792" s="311" t="s">
        <v>933</v>
      </c>
      <c r="E1792" s="311" t="s">
        <v>386</v>
      </c>
      <c r="F1792" s="313">
        <v>777.367</v>
      </c>
      <c r="G1792" s="313">
        <v>777.367</v>
      </c>
      <c r="H1792" s="313">
        <v>377.016</v>
      </c>
      <c r="I1792" s="313">
        <v>147.186</v>
      </c>
      <c r="J1792" s="313">
        <v>126.4806</v>
      </c>
      <c r="K1792" s="313">
        <v>126.6844</v>
      </c>
      <c r="L1792" s="313"/>
      <c r="M1792" s="313"/>
      <c r="N1792" s="313"/>
      <c r="O1792" s="313"/>
      <c r="P1792" s="313"/>
      <c r="Q1792" s="313"/>
      <c r="R1792" s="313"/>
      <c r="S1792" s="313"/>
      <c r="T1792" s="313"/>
      <c r="U1792" s="313"/>
      <c r="V1792" s="313"/>
    </row>
    <row r="1793" s="304" customFormat="1" ht="22.8" customHeight="1" spans="1:22">
      <c r="A1793" s="314" t="s">
        <v>932</v>
      </c>
      <c r="B1793" s="314" t="s">
        <v>565</v>
      </c>
      <c r="C1793" s="314" t="s">
        <v>565</v>
      </c>
      <c r="D1793" s="315" t="s">
        <v>934</v>
      </c>
      <c r="E1793" s="325" t="s">
        <v>567</v>
      </c>
      <c r="F1793" s="317">
        <v>777.367</v>
      </c>
      <c r="G1793" s="318">
        <v>777.367</v>
      </c>
      <c r="H1793" s="318">
        <v>377.016</v>
      </c>
      <c r="I1793" s="318">
        <v>147.186</v>
      </c>
      <c r="J1793" s="318">
        <v>126.4806</v>
      </c>
      <c r="K1793" s="318">
        <v>126.6844</v>
      </c>
      <c r="L1793" s="317"/>
      <c r="M1793" s="318"/>
      <c r="N1793" s="318"/>
      <c r="O1793" s="318"/>
      <c r="P1793" s="318"/>
      <c r="Q1793" s="318"/>
      <c r="R1793" s="318"/>
      <c r="S1793" s="317"/>
      <c r="T1793" s="318"/>
      <c r="U1793" s="318"/>
      <c r="V1793" s="318"/>
    </row>
    <row r="1794" s="304" customFormat="1" ht="22.8" customHeight="1" spans="1:22">
      <c r="A1794" s="321" t="s">
        <v>582</v>
      </c>
      <c r="B1794" s="321"/>
      <c r="C1794" s="321"/>
      <c r="D1794" s="311" t="s">
        <v>582</v>
      </c>
      <c r="E1794" s="311" t="s">
        <v>454</v>
      </c>
      <c r="F1794" s="313">
        <v>93.284</v>
      </c>
      <c r="G1794" s="313"/>
      <c r="H1794" s="313"/>
      <c r="I1794" s="313"/>
      <c r="J1794" s="313"/>
      <c r="K1794" s="313"/>
      <c r="L1794" s="313"/>
      <c r="M1794" s="313"/>
      <c r="N1794" s="313"/>
      <c r="O1794" s="313"/>
      <c r="P1794" s="313"/>
      <c r="Q1794" s="313"/>
      <c r="R1794" s="313">
        <v>93.284</v>
      </c>
      <c r="S1794" s="313"/>
      <c r="T1794" s="313"/>
      <c r="U1794" s="313"/>
      <c r="V1794" s="313"/>
    </row>
    <row r="1795" s="304" customFormat="1" ht="22.8" customHeight="1" spans="1:22">
      <c r="A1795" s="321" t="s">
        <v>582</v>
      </c>
      <c r="B1795" s="321" t="s">
        <v>583</v>
      </c>
      <c r="C1795" s="321"/>
      <c r="D1795" s="311" t="s">
        <v>584</v>
      </c>
      <c r="E1795" s="311" t="s">
        <v>460</v>
      </c>
      <c r="F1795" s="313">
        <v>93.284</v>
      </c>
      <c r="G1795" s="313"/>
      <c r="H1795" s="313"/>
      <c r="I1795" s="313"/>
      <c r="J1795" s="313"/>
      <c r="K1795" s="313"/>
      <c r="L1795" s="313"/>
      <c r="M1795" s="313"/>
      <c r="N1795" s="313"/>
      <c r="O1795" s="313"/>
      <c r="P1795" s="313"/>
      <c r="Q1795" s="313"/>
      <c r="R1795" s="313">
        <v>93.284</v>
      </c>
      <c r="S1795" s="313"/>
      <c r="T1795" s="313"/>
      <c r="U1795" s="313"/>
      <c r="V1795" s="313"/>
    </row>
    <row r="1796" s="304" customFormat="1" ht="22.8" customHeight="1" spans="1:22">
      <c r="A1796" s="314" t="s">
        <v>582</v>
      </c>
      <c r="B1796" s="314" t="s">
        <v>583</v>
      </c>
      <c r="C1796" s="314" t="s">
        <v>565</v>
      </c>
      <c r="D1796" s="315" t="s">
        <v>585</v>
      </c>
      <c r="E1796" s="325" t="s">
        <v>586</v>
      </c>
      <c r="F1796" s="317">
        <v>93.284</v>
      </c>
      <c r="G1796" s="318"/>
      <c r="H1796" s="318"/>
      <c r="I1796" s="318"/>
      <c r="J1796" s="318"/>
      <c r="K1796" s="318"/>
      <c r="L1796" s="317"/>
      <c r="M1796" s="318"/>
      <c r="N1796" s="318"/>
      <c r="O1796" s="318"/>
      <c r="P1796" s="318"/>
      <c r="Q1796" s="318"/>
      <c r="R1796" s="318">
        <v>93.284</v>
      </c>
      <c r="S1796" s="317"/>
      <c r="T1796" s="318"/>
      <c r="U1796" s="318"/>
      <c r="V1796" s="318"/>
    </row>
    <row r="1797" s="304" customFormat="1" ht="22.8" customHeight="1" spans="1:22">
      <c r="A1797" s="309"/>
      <c r="B1797" s="309"/>
      <c r="C1797" s="309"/>
      <c r="D1797" s="311" t="s">
        <v>1205</v>
      </c>
      <c r="E1797" s="311" t="s">
        <v>1206</v>
      </c>
      <c r="F1797" s="310">
        <v>1499.382469</v>
      </c>
      <c r="G1797" s="310">
        <v>1089.8624</v>
      </c>
      <c r="H1797" s="310">
        <v>611.1408</v>
      </c>
      <c r="I1797" s="310">
        <v>79.668</v>
      </c>
      <c r="J1797" s="310">
        <v>192.4328</v>
      </c>
      <c r="K1797" s="310">
        <v>206.6208</v>
      </c>
      <c r="L1797" s="310">
        <v>278.736569</v>
      </c>
      <c r="M1797" s="310">
        <v>172.89</v>
      </c>
      <c r="N1797" s="310"/>
      <c r="O1797" s="310">
        <v>94.0089</v>
      </c>
      <c r="P1797" s="310"/>
      <c r="Q1797" s="310">
        <v>11.837669</v>
      </c>
      <c r="R1797" s="310">
        <v>130.7835</v>
      </c>
      <c r="S1797" s="310"/>
      <c r="T1797" s="310"/>
      <c r="U1797" s="310"/>
      <c r="V1797" s="310"/>
    </row>
    <row r="1798" s="304" customFormat="1" ht="22.8" customHeight="1" spans="1:22">
      <c r="A1798" s="309"/>
      <c r="B1798" s="309"/>
      <c r="C1798" s="309"/>
      <c r="D1798" s="312" t="s">
        <v>1207</v>
      </c>
      <c r="E1798" s="312" t="s">
        <v>1208</v>
      </c>
      <c r="F1798" s="310">
        <v>1499.382469</v>
      </c>
      <c r="G1798" s="310">
        <v>1089.8624</v>
      </c>
      <c r="H1798" s="310">
        <v>611.1408</v>
      </c>
      <c r="I1798" s="310">
        <v>79.668</v>
      </c>
      <c r="J1798" s="310">
        <v>192.4328</v>
      </c>
      <c r="K1798" s="310">
        <v>206.6208</v>
      </c>
      <c r="L1798" s="310">
        <v>278.736569</v>
      </c>
      <c r="M1798" s="310">
        <v>172.89</v>
      </c>
      <c r="N1798" s="310"/>
      <c r="O1798" s="310">
        <v>94.0089</v>
      </c>
      <c r="P1798" s="310"/>
      <c r="Q1798" s="310">
        <v>11.837669</v>
      </c>
      <c r="R1798" s="310">
        <v>130.7835</v>
      </c>
      <c r="S1798" s="310"/>
      <c r="T1798" s="310"/>
      <c r="U1798" s="310"/>
      <c r="V1798" s="310"/>
    </row>
    <row r="1799" s="304" customFormat="1" ht="22.8" customHeight="1" spans="1:22">
      <c r="A1799" s="321" t="s">
        <v>568</v>
      </c>
      <c r="B1799" s="321"/>
      <c r="C1799" s="321"/>
      <c r="D1799" s="311" t="s">
        <v>568</v>
      </c>
      <c r="E1799" s="311" t="s">
        <v>264</v>
      </c>
      <c r="F1799" s="313">
        <v>184.727669</v>
      </c>
      <c r="G1799" s="313"/>
      <c r="H1799" s="313"/>
      <c r="I1799" s="313"/>
      <c r="J1799" s="313"/>
      <c r="K1799" s="313"/>
      <c r="L1799" s="313">
        <v>184.727669</v>
      </c>
      <c r="M1799" s="313">
        <v>172.89</v>
      </c>
      <c r="N1799" s="313"/>
      <c r="O1799" s="313"/>
      <c r="P1799" s="313"/>
      <c r="Q1799" s="313">
        <v>11.837669</v>
      </c>
      <c r="R1799" s="313"/>
      <c r="S1799" s="313"/>
      <c r="T1799" s="313"/>
      <c r="U1799" s="313"/>
      <c r="V1799" s="313"/>
    </row>
    <row r="1800" s="304" customFormat="1" ht="22.8" customHeight="1" spans="1:22">
      <c r="A1800" s="321" t="s">
        <v>568</v>
      </c>
      <c r="B1800" s="321" t="s">
        <v>569</v>
      </c>
      <c r="C1800" s="321"/>
      <c r="D1800" s="311" t="s">
        <v>570</v>
      </c>
      <c r="E1800" s="311" t="s">
        <v>277</v>
      </c>
      <c r="F1800" s="313">
        <v>172.89</v>
      </c>
      <c r="G1800" s="313"/>
      <c r="H1800" s="313"/>
      <c r="I1800" s="313"/>
      <c r="J1800" s="313"/>
      <c r="K1800" s="313"/>
      <c r="L1800" s="313">
        <v>172.89</v>
      </c>
      <c r="M1800" s="313">
        <v>172.89</v>
      </c>
      <c r="N1800" s="313"/>
      <c r="O1800" s="313"/>
      <c r="P1800" s="313"/>
      <c r="Q1800" s="313"/>
      <c r="R1800" s="313"/>
      <c r="S1800" s="313"/>
      <c r="T1800" s="313"/>
      <c r="U1800" s="313"/>
      <c r="V1800" s="313"/>
    </row>
    <row r="1801" s="304" customFormat="1" ht="22.8" customHeight="1" spans="1:22">
      <c r="A1801" s="314" t="s">
        <v>568</v>
      </c>
      <c r="B1801" s="314" t="s">
        <v>569</v>
      </c>
      <c r="C1801" s="314" t="s">
        <v>569</v>
      </c>
      <c r="D1801" s="315" t="s">
        <v>571</v>
      </c>
      <c r="E1801" s="325" t="s">
        <v>572</v>
      </c>
      <c r="F1801" s="317">
        <v>172.89</v>
      </c>
      <c r="G1801" s="318"/>
      <c r="H1801" s="318"/>
      <c r="I1801" s="318"/>
      <c r="J1801" s="318"/>
      <c r="K1801" s="318"/>
      <c r="L1801" s="317">
        <v>172.89</v>
      </c>
      <c r="M1801" s="318">
        <v>172.89</v>
      </c>
      <c r="N1801" s="318"/>
      <c r="O1801" s="318"/>
      <c r="P1801" s="318"/>
      <c r="Q1801" s="318"/>
      <c r="R1801" s="318"/>
      <c r="S1801" s="317"/>
      <c r="T1801" s="318"/>
      <c r="U1801" s="318"/>
      <c r="V1801" s="318"/>
    </row>
    <row r="1802" s="304" customFormat="1" ht="22.8" customHeight="1" spans="1:22">
      <c r="A1802" s="321" t="s">
        <v>568</v>
      </c>
      <c r="B1802" s="321" t="s">
        <v>573</v>
      </c>
      <c r="C1802" s="321"/>
      <c r="D1802" s="311" t="s">
        <v>574</v>
      </c>
      <c r="E1802" s="311" t="s">
        <v>317</v>
      </c>
      <c r="F1802" s="313">
        <v>11.837669</v>
      </c>
      <c r="G1802" s="313"/>
      <c r="H1802" s="313"/>
      <c r="I1802" s="313"/>
      <c r="J1802" s="313"/>
      <c r="K1802" s="313"/>
      <c r="L1802" s="313">
        <v>11.837669</v>
      </c>
      <c r="M1802" s="313"/>
      <c r="N1802" s="313"/>
      <c r="O1802" s="313"/>
      <c r="P1802" s="313"/>
      <c r="Q1802" s="313">
        <v>11.837669</v>
      </c>
      <c r="R1802" s="313"/>
      <c r="S1802" s="313"/>
      <c r="T1802" s="313"/>
      <c r="U1802" s="313"/>
      <c r="V1802" s="313"/>
    </row>
    <row r="1803" s="304" customFormat="1" ht="22.8" customHeight="1" spans="1:22">
      <c r="A1803" s="314" t="s">
        <v>568</v>
      </c>
      <c r="B1803" s="314" t="s">
        <v>573</v>
      </c>
      <c r="C1803" s="314" t="s">
        <v>573</v>
      </c>
      <c r="D1803" s="315" t="s">
        <v>575</v>
      </c>
      <c r="E1803" s="325" t="s">
        <v>576</v>
      </c>
      <c r="F1803" s="317">
        <v>11.837669</v>
      </c>
      <c r="G1803" s="318"/>
      <c r="H1803" s="318"/>
      <c r="I1803" s="318"/>
      <c r="J1803" s="318"/>
      <c r="K1803" s="318"/>
      <c r="L1803" s="317">
        <v>11.837669</v>
      </c>
      <c r="M1803" s="318"/>
      <c r="N1803" s="318"/>
      <c r="O1803" s="318"/>
      <c r="P1803" s="318"/>
      <c r="Q1803" s="318">
        <v>11.837669</v>
      </c>
      <c r="R1803" s="318"/>
      <c r="S1803" s="317"/>
      <c r="T1803" s="318"/>
      <c r="U1803" s="318"/>
      <c r="V1803" s="318"/>
    </row>
    <row r="1804" s="304" customFormat="1" ht="22.8" customHeight="1" spans="1:22">
      <c r="A1804" s="321" t="s">
        <v>577</v>
      </c>
      <c r="B1804" s="321"/>
      <c r="C1804" s="321"/>
      <c r="D1804" s="311" t="s">
        <v>577</v>
      </c>
      <c r="E1804" s="311" t="s">
        <v>318</v>
      </c>
      <c r="F1804" s="313">
        <v>94.0089</v>
      </c>
      <c r="G1804" s="313"/>
      <c r="H1804" s="313"/>
      <c r="I1804" s="313"/>
      <c r="J1804" s="313"/>
      <c r="K1804" s="313"/>
      <c r="L1804" s="313">
        <v>94.0089</v>
      </c>
      <c r="M1804" s="313"/>
      <c r="N1804" s="313"/>
      <c r="O1804" s="313">
        <v>94.0089</v>
      </c>
      <c r="P1804" s="313"/>
      <c r="Q1804" s="313"/>
      <c r="R1804" s="313"/>
      <c r="S1804" s="313"/>
      <c r="T1804" s="313"/>
      <c r="U1804" s="313"/>
      <c r="V1804" s="313"/>
    </row>
    <row r="1805" s="304" customFormat="1" ht="22.8" customHeight="1" spans="1:22">
      <c r="A1805" s="321" t="s">
        <v>577</v>
      </c>
      <c r="B1805" s="321" t="s">
        <v>578</v>
      </c>
      <c r="C1805" s="321"/>
      <c r="D1805" s="311" t="s">
        <v>579</v>
      </c>
      <c r="E1805" s="311" t="s">
        <v>344</v>
      </c>
      <c r="F1805" s="313">
        <v>94.0089</v>
      </c>
      <c r="G1805" s="313"/>
      <c r="H1805" s="313"/>
      <c r="I1805" s="313"/>
      <c r="J1805" s="313"/>
      <c r="K1805" s="313"/>
      <c r="L1805" s="313">
        <v>94.0089</v>
      </c>
      <c r="M1805" s="313"/>
      <c r="N1805" s="313"/>
      <c r="O1805" s="313">
        <v>94.0089</v>
      </c>
      <c r="P1805" s="313"/>
      <c r="Q1805" s="313"/>
      <c r="R1805" s="313"/>
      <c r="S1805" s="313"/>
      <c r="T1805" s="313"/>
      <c r="U1805" s="313"/>
      <c r="V1805" s="313"/>
    </row>
    <row r="1806" s="304" customFormat="1" ht="22.8" customHeight="1" spans="1:22">
      <c r="A1806" s="314" t="s">
        <v>577</v>
      </c>
      <c r="B1806" s="314" t="s">
        <v>578</v>
      </c>
      <c r="C1806" s="314" t="s">
        <v>565</v>
      </c>
      <c r="D1806" s="315" t="s">
        <v>580</v>
      </c>
      <c r="E1806" s="325" t="s">
        <v>581</v>
      </c>
      <c r="F1806" s="317">
        <v>94.0089</v>
      </c>
      <c r="G1806" s="318"/>
      <c r="H1806" s="318"/>
      <c r="I1806" s="318"/>
      <c r="J1806" s="318"/>
      <c r="K1806" s="318"/>
      <c r="L1806" s="317">
        <v>94.0089</v>
      </c>
      <c r="M1806" s="318"/>
      <c r="N1806" s="318"/>
      <c r="O1806" s="318">
        <v>94.0089</v>
      </c>
      <c r="P1806" s="318"/>
      <c r="Q1806" s="318"/>
      <c r="R1806" s="318"/>
      <c r="S1806" s="317"/>
      <c r="T1806" s="318"/>
      <c r="U1806" s="318"/>
      <c r="V1806" s="318"/>
    </row>
    <row r="1807" s="304" customFormat="1" ht="22.8" customHeight="1" spans="1:22">
      <c r="A1807" s="321" t="s">
        <v>932</v>
      </c>
      <c r="B1807" s="321"/>
      <c r="C1807" s="321"/>
      <c r="D1807" s="311" t="s">
        <v>932</v>
      </c>
      <c r="E1807" s="311" t="s">
        <v>385</v>
      </c>
      <c r="F1807" s="313">
        <v>1089.8624</v>
      </c>
      <c r="G1807" s="313">
        <v>1089.8624</v>
      </c>
      <c r="H1807" s="313">
        <v>611.1408</v>
      </c>
      <c r="I1807" s="313">
        <v>79.668</v>
      </c>
      <c r="J1807" s="313">
        <v>192.4328</v>
      </c>
      <c r="K1807" s="313">
        <v>206.6208</v>
      </c>
      <c r="L1807" s="313"/>
      <c r="M1807" s="313"/>
      <c r="N1807" s="313"/>
      <c r="O1807" s="313"/>
      <c r="P1807" s="313"/>
      <c r="Q1807" s="313"/>
      <c r="R1807" s="313"/>
      <c r="S1807" s="313"/>
      <c r="T1807" s="313"/>
      <c r="U1807" s="313"/>
      <c r="V1807" s="313"/>
    </row>
    <row r="1808" s="304" customFormat="1" ht="22.8" customHeight="1" spans="1:22">
      <c r="A1808" s="321" t="s">
        <v>932</v>
      </c>
      <c r="B1808" s="321" t="s">
        <v>565</v>
      </c>
      <c r="C1808" s="321"/>
      <c r="D1808" s="311" t="s">
        <v>933</v>
      </c>
      <c r="E1808" s="311" t="s">
        <v>386</v>
      </c>
      <c r="F1808" s="313">
        <v>1089.8624</v>
      </c>
      <c r="G1808" s="313">
        <v>1089.8624</v>
      </c>
      <c r="H1808" s="313">
        <v>611.1408</v>
      </c>
      <c r="I1808" s="313">
        <v>79.668</v>
      </c>
      <c r="J1808" s="313">
        <v>192.4328</v>
      </c>
      <c r="K1808" s="313">
        <v>206.6208</v>
      </c>
      <c r="L1808" s="313"/>
      <c r="M1808" s="313"/>
      <c r="N1808" s="313"/>
      <c r="O1808" s="313"/>
      <c r="P1808" s="313"/>
      <c r="Q1808" s="313"/>
      <c r="R1808" s="313"/>
      <c r="S1808" s="313"/>
      <c r="T1808" s="313"/>
      <c r="U1808" s="313"/>
      <c r="V1808" s="313"/>
    </row>
    <row r="1809" s="304" customFormat="1" ht="22.8" customHeight="1" spans="1:22">
      <c r="A1809" s="314" t="s">
        <v>932</v>
      </c>
      <c r="B1809" s="314" t="s">
        <v>565</v>
      </c>
      <c r="C1809" s="314" t="s">
        <v>565</v>
      </c>
      <c r="D1809" s="315" t="s">
        <v>934</v>
      </c>
      <c r="E1809" s="325" t="s">
        <v>567</v>
      </c>
      <c r="F1809" s="317">
        <v>1089.8624</v>
      </c>
      <c r="G1809" s="318">
        <v>1089.8624</v>
      </c>
      <c r="H1809" s="318">
        <v>611.1408</v>
      </c>
      <c r="I1809" s="318">
        <v>79.668</v>
      </c>
      <c r="J1809" s="318">
        <v>192.4328</v>
      </c>
      <c r="K1809" s="318">
        <v>206.6208</v>
      </c>
      <c r="L1809" s="317"/>
      <c r="M1809" s="318"/>
      <c r="N1809" s="318"/>
      <c r="O1809" s="318"/>
      <c r="P1809" s="318"/>
      <c r="Q1809" s="318"/>
      <c r="R1809" s="318"/>
      <c r="S1809" s="317"/>
      <c r="T1809" s="318"/>
      <c r="U1809" s="318"/>
      <c r="V1809" s="318"/>
    </row>
    <row r="1810" s="304" customFormat="1" ht="22.8" customHeight="1" spans="1:22">
      <c r="A1810" s="321" t="s">
        <v>582</v>
      </c>
      <c r="B1810" s="321"/>
      <c r="C1810" s="321"/>
      <c r="D1810" s="311" t="s">
        <v>582</v>
      </c>
      <c r="E1810" s="311" t="s">
        <v>454</v>
      </c>
      <c r="F1810" s="313">
        <v>130.7835</v>
      </c>
      <c r="G1810" s="313"/>
      <c r="H1810" s="313"/>
      <c r="I1810" s="313"/>
      <c r="J1810" s="313"/>
      <c r="K1810" s="313"/>
      <c r="L1810" s="313"/>
      <c r="M1810" s="313"/>
      <c r="N1810" s="313"/>
      <c r="O1810" s="313"/>
      <c r="P1810" s="313"/>
      <c r="Q1810" s="313"/>
      <c r="R1810" s="313">
        <v>130.7835</v>
      </c>
      <c r="S1810" s="313"/>
      <c r="T1810" s="313"/>
      <c r="U1810" s="313"/>
      <c r="V1810" s="313"/>
    </row>
    <row r="1811" s="304" customFormat="1" ht="22.8" customHeight="1" spans="1:22">
      <c r="A1811" s="321" t="s">
        <v>582</v>
      </c>
      <c r="B1811" s="321" t="s">
        <v>583</v>
      </c>
      <c r="C1811" s="321"/>
      <c r="D1811" s="311" t="s">
        <v>584</v>
      </c>
      <c r="E1811" s="311" t="s">
        <v>460</v>
      </c>
      <c r="F1811" s="313">
        <v>130.7835</v>
      </c>
      <c r="G1811" s="313"/>
      <c r="H1811" s="313"/>
      <c r="I1811" s="313"/>
      <c r="J1811" s="313"/>
      <c r="K1811" s="313"/>
      <c r="L1811" s="313"/>
      <c r="M1811" s="313"/>
      <c r="N1811" s="313"/>
      <c r="O1811" s="313"/>
      <c r="P1811" s="313"/>
      <c r="Q1811" s="313"/>
      <c r="R1811" s="313">
        <v>130.7835</v>
      </c>
      <c r="S1811" s="313"/>
      <c r="T1811" s="313"/>
      <c r="U1811" s="313"/>
      <c r="V1811" s="313"/>
    </row>
    <row r="1812" s="304" customFormat="1" ht="22.8" customHeight="1" spans="1:22">
      <c r="A1812" s="314" t="s">
        <v>582</v>
      </c>
      <c r="B1812" s="314" t="s">
        <v>583</v>
      </c>
      <c r="C1812" s="314" t="s">
        <v>565</v>
      </c>
      <c r="D1812" s="315" t="s">
        <v>585</v>
      </c>
      <c r="E1812" s="325" t="s">
        <v>586</v>
      </c>
      <c r="F1812" s="317">
        <v>130.7835</v>
      </c>
      <c r="G1812" s="318"/>
      <c r="H1812" s="318"/>
      <c r="I1812" s="318"/>
      <c r="J1812" s="318"/>
      <c r="K1812" s="318"/>
      <c r="L1812" s="317"/>
      <c r="M1812" s="318"/>
      <c r="N1812" s="318"/>
      <c r="O1812" s="318"/>
      <c r="P1812" s="318"/>
      <c r="Q1812" s="318"/>
      <c r="R1812" s="318">
        <v>130.7835</v>
      </c>
      <c r="S1812" s="317"/>
      <c r="T1812" s="318"/>
      <c r="U1812" s="318"/>
      <c r="V1812" s="318"/>
    </row>
    <row r="1813" s="304" customFormat="1" ht="22.8" customHeight="1" spans="1:22">
      <c r="A1813" s="309"/>
      <c r="B1813" s="309"/>
      <c r="C1813" s="309"/>
      <c r="D1813" s="311" t="s">
        <v>1209</v>
      </c>
      <c r="E1813" s="311" t="s">
        <v>1210</v>
      </c>
      <c r="F1813" s="310">
        <v>1289.149616</v>
      </c>
      <c r="G1813" s="310">
        <v>937.0891</v>
      </c>
      <c r="H1813" s="310">
        <v>518.16</v>
      </c>
      <c r="I1813" s="310">
        <v>70.1796</v>
      </c>
      <c r="J1813" s="310">
        <v>166.8371</v>
      </c>
      <c r="K1813" s="310">
        <v>181.9124</v>
      </c>
      <c r="L1813" s="310">
        <v>239.609816</v>
      </c>
      <c r="M1813" s="310">
        <v>148.6063</v>
      </c>
      <c r="N1813" s="310"/>
      <c r="O1813" s="310">
        <v>80.8047</v>
      </c>
      <c r="P1813" s="310"/>
      <c r="Q1813" s="310">
        <v>10.198816</v>
      </c>
      <c r="R1813" s="310">
        <v>112.4507</v>
      </c>
      <c r="S1813" s="310"/>
      <c r="T1813" s="310"/>
      <c r="U1813" s="310"/>
      <c r="V1813" s="310"/>
    </row>
    <row r="1814" s="304" customFormat="1" ht="22.8" customHeight="1" spans="1:22">
      <c r="A1814" s="309"/>
      <c r="B1814" s="309"/>
      <c r="C1814" s="309"/>
      <c r="D1814" s="312" t="s">
        <v>1211</v>
      </c>
      <c r="E1814" s="312" t="s">
        <v>1212</v>
      </c>
      <c r="F1814" s="310">
        <v>1289.149616</v>
      </c>
      <c r="G1814" s="310">
        <v>937.0891</v>
      </c>
      <c r="H1814" s="310">
        <v>518.16</v>
      </c>
      <c r="I1814" s="310">
        <v>70.1796</v>
      </c>
      <c r="J1814" s="310">
        <v>166.8371</v>
      </c>
      <c r="K1814" s="310">
        <v>181.9124</v>
      </c>
      <c r="L1814" s="310">
        <v>239.609816</v>
      </c>
      <c r="M1814" s="310">
        <v>148.6063</v>
      </c>
      <c r="N1814" s="310"/>
      <c r="O1814" s="310">
        <v>80.8047</v>
      </c>
      <c r="P1814" s="310"/>
      <c r="Q1814" s="310">
        <v>10.198816</v>
      </c>
      <c r="R1814" s="310">
        <v>112.4507</v>
      </c>
      <c r="S1814" s="310"/>
      <c r="T1814" s="310"/>
      <c r="U1814" s="310"/>
      <c r="V1814" s="310"/>
    </row>
    <row r="1815" s="304" customFormat="1" ht="22.8" customHeight="1" spans="1:22">
      <c r="A1815" s="321" t="s">
        <v>568</v>
      </c>
      <c r="B1815" s="321"/>
      <c r="C1815" s="321"/>
      <c r="D1815" s="311" t="s">
        <v>568</v>
      </c>
      <c r="E1815" s="311" t="s">
        <v>264</v>
      </c>
      <c r="F1815" s="313">
        <v>158.805116</v>
      </c>
      <c r="G1815" s="313"/>
      <c r="H1815" s="313"/>
      <c r="I1815" s="313"/>
      <c r="J1815" s="313"/>
      <c r="K1815" s="313"/>
      <c r="L1815" s="313">
        <v>158.805116</v>
      </c>
      <c r="M1815" s="313">
        <v>148.6063</v>
      </c>
      <c r="N1815" s="313"/>
      <c r="O1815" s="313"/>
      <c r="P1815" s="313"/>
      <c r="Q1815" s="313">
        <v>10.198816</v>
      </c>
      <c r="R1815" s="313"/>
      <c r="S1815" s="313"/>
      <c r="T1815" s="313"/>
      <c r="U1815" s="313"/>
      <c r="V1815" s="313"/>
    </row>
    <row r="1816" s="304" customFormat="1" ht="22.8" customHeight="1" spans="1:22">
      <c r="A1816" s="321" t="s">
        <v>568</v>
      </c>
      <c r="B1816" s="321" t="s">
        <v>569</v>
      </c>
      <c r="C1816" s="321"/>
      <c r="D1816" s="311" t="s">
        <v>570</v>
      </c>
      <c r="E1816" s="311" t="s">
        <v>277</v>
      </c>
      <c r="F1816" s="313">
        <v>148.6063</v>
      </c>
      <c r="G1816" s="313"/>
      <c r="H1816" s="313"/>
      <c r="I1816" s="313"/>
      <c r="J1816" s="313"/>
      <c r="K1816" s="313"/>
      <c r="L1816" s="313">
        <v>148.6063</v>
      </c>
      <c r="M1816" s="313">
        <v>148.6063</v>
      </c>
      <c r="N1816" s="313"/>
      <c r="O1816" s="313"/>
      <c r="P1816" s="313"/>
      <c r="Q1816" s="313"/>
      <c r="R1816" s="313"/>
      <c r="S1816" s="313"/>
      <c r="T1816" s="313"/>
      <c r="U1816" s="313"/>
      <c r="V1816" s="313"/>
    </row>
    <row r="1817" s="304" customFormat="1" ht="22.8" customHeight="1" spans="1:22">
      <c r="A1817" s="314" t="s">
        <v>568</v>
      </c>
      <c r="B1817" s="314" t="s">
        <v>569</v>
      </c>
      <c r="C1817" s="314" t="s">
        <v>569</v>
      </c>
      <c r="D1817" s="315" t="s">
        <v>571</v>
      </c>
      <c r="E1817" s="325" t="s">
        <v>572</v>
      </c>
      <c r="F1817" s="317">
        <v>148.6063</v>
      </c>
      <c r="G1817" s="318"/>
      <c r="H1817" s="318"/>
      <c r="I1817" s="318"/>
      <c r="J1817" s="318"/>
      <c r="K1817" s="318"/>
      <c r="L1817" s="317">
        <v>148.6063</v>
      </c>
      <c r="M1817" s="318">
        <v>148.6063</v>
      </c>
      <c r="N1817" s="318"/>
      <c r="O1817" s="318"/>
      <c r="P1817" s="318"/>
      <c r="Q1817" s="318"/>
      <c r="R1817" s="318"/>
      <c r="S1817" s="317"/>
      <c r="T1817" s="318"/>
      <c r="U1817" s="318"/>
      <c r="V1817" s="318"/>
    </row>
    <row r="1818" s="304" customFormat="1" ht="22.8" customHeight="1" spans="1:22">
      <c r="A1818" s="321" t="s">
        <v>568</v>
      </c>
      <c r="B1818" s="321" t="s">
        <v>573</v>
      </c>
      <c r="C1818" s="321"/>
      <c r="D1818" s="311" t="s">
        <v>574</v>
      </c>
      <c r="E1818" s="311" t="s">
        <v>317</v>
      </c>
      <c r="F1818" s="313">
        <v>10.198816</v>
      </c>
      <c r="G1818" s="313"/>
      <c r="H1818" s="313"/>
      <c r="I1818" s="313"/>
      <c r="J1818" s="313"/>
      <c r="K1818" s="313"/>
      <c r="L1818" s="313">
        <v>10.198816</v>
      </c>
      <c r="M1818" s="313"/>
      <c r="N1818" s="313"/>
      <c r="O1818" s="313"/>
      <c r="P1818" s="313"/>
      <c r="Q1818" s="313">
        <v>10.198816</v>
      </c>
      <c r="R1818" s="313"/>
      <c r="S1818" s="313"/>
      <c r="T1818" s="313"/>
      <c r="U1818" s="313"/>
      <c r="V1818" s="313"/>
    </row>
    <row r="1819" s="304" customFormat="1" ht="22.8" customHeight="1" spans="1:22">
      <c r="A1819" s="314" t="s">
        <v>568</v>
      </c>
      <c r="B1819" s="314" t="s">
        <v>573</v>
      </c>
      <c r="C1819" s="314" t="s">
        <v>573</v>
      </c>
      <c r="D1819" s="315" t="s">
        <v>575</v>
      </c>
      <c r="E1819" s="325" t="s">
        <v>576</v>
      </c>
      <c r="F1819" s="317">
        <v>10.198816</v>
      </c>
      <c r="G1819" s="318"/>
      <c r="H1819" s="318"/>
      <c r="I1819" s="318"/>
      <c r="J1819" s="318"/>
      <c r="K1819" s="318"/>
      <c r="L1819" s="317">
        <v>10.198816</v>
      </c>
      <c r="M1819" s="318"/>
      <c r="N1819" s="318"/>
      <c r="O1819" s="318"/>
      <c r="P1819" s="318"/>
      <c r="Q1819" s="318">
        <v>10.198816</v>
      </c>
      <c r="R1819" s="318"/>
      <c r="S1819" s="317"/>
      <c r="T1819" s="318"/>
      <c r="U1819" s="318"/>
      <c r="V1819" s="318"/>
    </row>
    <row r="1820" s="304" customFormat="1" ht="22.8" customHeight="1" spans="1:22">
      <c r="A1820" s="321" t="s">
        <v>577</v>
      </c>
      <c r="B1820" s="321"/>
      <c r="C1820" s="321"/>
      <c r="D1820" s="311" t="s">
        <v>577</v>
      </c>
      <c r="E1820" s="311" t="s">
        <v>318</v>
      </c>
      <c r="F1820" s="313">
        <v>80.8047</v>
      </c>
      <c r="G1820" s="313"/>
      <c r="H1820" s="313"/>
      <c r="I1820" s="313"/>
      <c r="J1820" s="313"/>
      <c r="K1820" s="313"/>
      <c r="L1820" s="313">
        <v>80.8047</v>
      </c>
      <c r="M1820" s="313"/>
      <c r="N1820" s="313"/>
      <c r="O1820" s="313">
        <v>80.8047</v>
      </c>
      <c r="P1820" s="313"/>
      <c r="Q1820" s="313"/>
      <c r="R1820" s="313"/>
      <c r="S1820" s="313"/>
      <c r="T1820" s="313"/>
      <c r="U1820" s="313"/>
      <c r="V1820" s="313"/>
    </row>
    <row r="1821" s="304" customFormat="1" ht="22.8" customHeight="1" spans="1:22">
      <c r="A1821" s="321" t="s">
        <v>577</v>
      </c>
      <c r="B1821" s="321" t="s">
        <v>578</v>
      </c>
      <c r="C1821" s="321"/>
      <c r="D1821" s="311" t="s">
        <v>579</v>
      </c>
      <c r="E1821" s="311" t="s">
        <v>344</v>
      </c>
      <c r="F1821" s="313">
        <v>80.8047</v>
      </c>
      <c r="G1821" s="313"/>
      <c r="H1821" s="313"/>
      <c r="I1821" s="313"/>
      <c r="J1821" s="313"/>
      <c r="K1821" s="313"/>
      <c r="L1821" s="313">
        <v>80.8047</v>
      </c>
      <c r="M1821" s="313"/>
      <c r="N1821" s="313"/>
      <c r="O1821" s="313">
        <v>80.8047</v>
      </c>
      <c r="P1821" s="313"/>
      <c r="Q1821" s="313"/>
      <c r="R1821" s="313"/>
      <c r="S1821" s="313"/>
      <c r="T1821" s="313"/>
      <c r="U1821" s="313"/>
      <c r="V1821" s="313"/>
    </row>
    <row r="1822" s="304" customFormat="1" ht="22.8" customHeight="1" spans="1:22">
      <c r="A1822" s="314" t="s">
        <v>577</v>
      </c>
      <c r="B1822" s="314" t="s">
        <v>578</v>
      </c>
      <c r="C1822" s="314" t="s">
        <v>565</v>
      </c>
      <c r="D1822" s="315" t="s">
        <v>580</v>
      </c>
      <c r="E1822" s="325" t="s">
        <v>581</v>
      </c>
      <c r="F1822" s="317">
        <v>80.8047</v>
      </c>
      <c r="G1822" s="318"/>
      <c r="H1822" s="318"/>
      <c r="I1822" s="318"/>
      <c r="J1822" s="318"/>
      <c r="K1822" s="318"/>
      <c r="L1822" s="317">
        <v>80.8047</v>
      </c>
      <c r="M1822" s="318"/>
      <c r="N1822" s="318"/>
      <c r="O1822" s="318">
        <v>80.8047</v>
      </c>
      <c r="P1822" s="318"/>
      <c r="Q1822" s="318"/>
      <c r="R1822" s="318"/>
      <c r="S1822" s="317"/>
      <c r="T1822" s="318"/>
      <c r="U1822" s="318"/>
      <c r="V1822" s="318"/>
    </row>
    <row r="1823" s="304" customFormat="1" ht="22.8" customHeight="1" spans="1:22">
      <c r="A1823" s="321" t="s">
        <v>932</v>
      </c>
      <c r="B1823" s="321"/>
      <c r="C1823" s="321"/>
      <c r="D1823" s="311" t="s">
        <v>932</v>
      </c>
      <c r="E1823" s="311" t="s">
        <v>385</v>
      </c>
      <c r="F1823" s="313">
        <v>937.0891</v>
      </c>
      <c r="G1823" s="313">
        <v>937.0891</v>
      </c>
      <c r="H1823" s="313">
        <v>518.16</v>
      </c>
      <c r="I1823" s="313">
        <v>70.1796</v>
      </c>
      <c r="J1823" s="313">
        <v>166.8371</v>
      </c>
      <c r="K1823" s="313">
        <v>181.9124</v>
      </c>
      <c r="L1823" s="313"/>
      <c r="M1823" s="313"/>
      <c r="N1823" s="313"/>
      <c r="O1823" s="313"/>
      <c r="P1823" s="313"/>
      <c r="Q1823" s="313"/>
      <c r="R1823" s="313"/>
      <c r="S1823" s="313"/>
      <c r="T1823" s="313"/>
      <c r="U1823" s="313"/>
      <c r="V1823" s="313"/>
    </row>
    <row r="1824" s="304" customFormat="1" ht="22.8" customHeight="1" spans="1:22">
      <c r="A1824" s="321" t="s">
        <v>932</v>
      </c>
      <c r="B1824" s="321" t="s">
        <v>565</v>
      </c>
      <c r="C1824" s="321"/>
      <c r="D1824" s="311" t="s">
        <v>933</v>
      </c>
      <c r="E1824" s="311" t="s">
        <v>386</v>
      </c>
      <c r="F1824" s="313">
        <v>937.0891</v>
      </c>
      <c r="G1824" s="313">
        <v>937.0891</v>
      </c>
      <c r="H1824" s="313">
        <v>518.16</v>
      </c>
      <c r="I1824" s="313">
        <v>70.1796</v>
      </c>
      <c r="J1824" s="313">
        <v>166.8371</v>
      </c>
      <c r="K1824" s="313">
        <v>181.9124</v>
      </c>
      <c r="L1824" s="313"/>
      <c r="M1824" s="313"/>
      <c r="N1824" s="313"/>
      <c r="O1824" s="313"/>
      <c r="P1824" s="313"/>
      <c r="Q1824" s="313"/>
      <c r="R1824" s="313"/>
      <c r="S1824" s="313"/>
      <c r="T1824" s="313"/>
      <c r="U1824" s="313"/>
      <c r="V1824" s="313"/>
    </row>
    <row r="1825" s="304" customFormat="1" ht="22.8" customHeight="1" spans="1:22">
      <c r="A1825" s="314" t="s">
        <v>932</v>
      </c>
      <c r="B1825" s="314" t="s">
        <v>565</v>
      </c>
      <c r="C1825" s="314" t="s">
        <v>565</v>
      </c>
      <c r="D1825" s="315" t="s">
        <v>934</v>
      </c>
      <c r="E1825" s="325" t="s">
        <v>567</v>
      </c>
      <c r="F1825" s="317">
        <v>937.0891</v>
      </c>
      <c r="G1825" s="318">
        <v>937.0891</v>
      </c>
      <c r="H1825" s="318">
        <v>518.16</v>
      </c>
      <c r="I1825" s="318">
        <v>70.1796</v>
      </c>
      <c r="J1825" s="318">
        <v>166.8371</v>
      </c>
      <c r="K1825" s="318">
        <v>181.9124</v>
      </c>
      <c r="L1825" s="317"/>
      <c r="M1825" s="318"/>
      <c r="N1825" s="318"/>
      <c r="O1825" s="318"/>
      <c r="P1825" s="318"/>
      <c r="Q1825" s="318"/>
      <c r="R1825" s="318"/>
      <c r="S1825" s="317"/>
      <c r="T1825" s="318"/>
      <c r="U1825" s="318"/>
      <c r="V1825" s="318"/>
    </row>
    <row r="1826" s="304" customFormat="1" ht="22.8" customHeight="1" spans="1:22">
      <c r="A1826" s="321" t="s">
        <v>582</v>
      </c>
      <c r="B1826" s="321"/>
      <c r="C1826" s="321"/>
      <c r="D1826" s="311" t="s">
        <v>582</v>
      </c>
      <c r="E1826" s="311" t="s">
        <v>454</v>
      </c>
      <c r="F1826" s="313">
        <v>112.4507</v>
      </c>
      <c r="G1826" s="313"/>
      <c r="H1826" s="313"/>
      <c r="I1826" s="313"/>
      <c r="J1826" s="313"/>
      <c r="K1826" s="313"/>
      <c r="L1826" s="313"/>
      <c r="M1826" s="313"/>
      <c r="N1826" s="313"/>
      <c r="O1826" s="313"/>
      <c r="P1826" s="313"/>
      <c r="Q1826" s="313"/>
      <c r="R1826" s="313">
        <v>112.4507</v>
      </c>
      <c r="S1826" s="313"/>
      <c r="T1826" s="313"/>
      <c r="U1826" s="313"/>
      <c r="V1826" s="313"/>
    </row>
    <row r="1827" s="304" customFormat="1" ht="22.8" customHeight="1" spans="1:22">
      <c r="A1827" s="321" t="s">
        <v>582</v>
      </c>
      <c r="B1827" s="321" t="s">
        <v>583</v>
      </c>
      <c r="C1827" s="321"/>
      <c r="D1827" s="311" t="s">
        <v>584</v>
      </c>
      <c r="E1827" s="311" t="s">
        <v>460</v>
      </c>
      <c r="F1827" s="313">
        <v>112.4507</v>
      </c>
      <c r="G1827" s="313"/>
      <c r="H1827" s="313"/>
      <c r="I1827" s="313"/>
      <c r="J1827" s="313"/>
      <c r="K1827" s="313"/>
      <c r="L1827" s="313"/>
      <c r="M1827" s="313"/>
      <c r="N1827" s="313"/>
      <c r="O1827" s="313"/>
      <c r="P1827" s="313"/>
      <c r="Q1827" s="313"/>
      <c r="R1827" s="313">
        <v>112.4507</v>
      </c>
      <c r="S1827" s="313"/>
      <c r="T1827" s="313"/>
      <c r="U1827" s="313"/>
      <c r="V1827" s="313"/>
    </row>
    <row r="1828" s="304" customFormat="1" ht="22.8" customHeight="1" spans="1:22">
      <c r="A1828" s="314" t="s">
        <v>582</v>
      </c>
      <c r="B1828" s="314" t="s">
        <v>583</v>
      </c>
      <c r="C1828" s="314" t="s">
        <v>565</v>
      </c>
      <c r="D1828" s="315" t="s">
        <v>585</v>
      </c>
      <c r="E1828" s="325" t="s">
        <v>586</v>
      </c>
      <c r="F1828" s="317">
        <v>112.4507</v>
      </c>
      <c r="G1828" s="318"/>
      <c r="H1828" s="318"/>
      <c r="I1828" s="318"/>
      <c r="J1828" s="318"/>
      <c r="K1828" s="318"/>
      <c r="L1828" s="317"/>
      <c r="M1828" s="318"/>
      <c r="N1828" s="318"/>
      <c r="O1828" s="318"/>
      <c r="P1828" s="318"/>
      <c r="Q1828" s="318"/>
      <c r="R1828" s="318">
        <v>112.4507</v>
      </c>
      <c r="S1828" s="317"/>
      <c r="T1828" s="318"/>
      <c r="U1828" s="318"/>
      <c r="V1828" s="318"/>
    </row>
    <row r="1829" s="304" customFormat="1" ht="22.8" customHeight="1" spans="1:22">
      <c r="A1829" s="309"/>
      <c r="B1829" s="309"/>
      <c r="C1829" s="309"/>
      <c r="D1829" s="311" t="s">
        <v>1213</v>
      </c>
      <c r="E1829" s="311" t="s">
        <v>1214</v>
      </c>
      <c r="F1829" s="310">
        <v>1408.078688</v>
      </c>
      <c r="G1829" s="310">
        <v>1023.4564</v>
      </c>
      <c r="H1829" s="310">
        <v>573.414</v>
      </c>
      <c r="I1829" s="310">
        <v>70.7412</v>
      </c>
      <c r="J1829" s="310">
        <v>179.6004</v>
      </c>
      <c r="K1829" s="310">
        <v>199.7008</v>
      </c>
      <c r="L1829" s="310">
        <v>261.807488</v>
      </c>
      <c r="M1829" s="310">
        <v>162.297</v>
      </c>
      <c r="N1829" s="310"/>
      <c r="O1829" s="310">
        <v>88.249</v>
      </c>
      <c r="P1829" s="310"/>
      <c r="Q1829" s="310">
        <v>11.261488</v>
      </c>
      <c r="R1829" s="310">
        <v>122.8148</v>
      </c>
      <c r="S1829" s="310"/>
      <c r="T1829" s="310"/>
      <c r="U1829" s="310"/>
      <c r="V1829" s="310"/>
    </row>
    <row r="1830" s="304" customFormat="1" ht="22.8" customHeight="1" spans="1:22">
      <c r="A1830" s="309"/>
      <c r="B1830" s="309"/>
      <c r="C1830" s="309"/>
      <c r="D1830" s="312" t="s">
        <v>1215</v>
      </c>
      <c r="E1830" s="312" t="s">
        <v>1216</v>
      </c>
      <c r="F1830" s="310">
        <v>1408.078688</v>
      </c>
      <c r="G1830" s="310">
        <v>1023.4564</v>
      </c>
      <c r="H1830" s="310">
        <v>573.414</v>
      </c>
      <c r="I1830" s="310">
        <v>70.7412</v>
      </c>
      <c r="J1830" s="310">
        <v>179.6004</v>
      </c>
      <c r="K1830" s="310">
        <v>199.7008</v>
      </c>
      <c r="L1830" s="310">
        <v>261.807488</v>
      </c>
      <c r="M1830" s="310">
        <v>162.297</v>
      </c>
      <c r="N1830" s="310"/>
      <c r="O1830" s="310">
        <v>88.249</v>
      </c>
      <c r="P1830" s="310"/>
      <c r="Q1830" s="310">
        <v>11.261488</v>
      </c>
      <c r="R1830" s="310">
        <v>122.8148</v>
      </c>
      <c r="S1830" s="310"/>
      <c r="T1830" s="310"/>
      <c r="U1830" s="310"/>
      <c r="V1830" s="310"/>
    </row>
    <row r="1831" s="304" customFormat="1" ht="22.8" customHeight="1" spans="1:22">
      <c r="A1831" s="321" t="s">
        <v>568</v>
      </c>
      <c r="B1831" s="321"/>
      <c r="C1831" s="321"/>
      <c r="D1831" s="311" t="s">
        <v>568</v>
      </c>
      <c r="E1831" s="311" t="s">
        <v>264</v>
      </c>
      <c r="F1831" s="313">
        <v>173.558488</v>
      </c>
      <c r="G1831" s="313"/>
      <c r="H1831" s="313"/>
      <c r="I1831" s="313"/>
      <c r="J1831" s="313"/>
      <c r="K1831" s="313"/>
      <c r="L1831" s="313">
        <v>173.558488</v>
      </c>
      <c r="M1831" s="313">
        <v>162.297</v>
      </c>
      <c r="N1831" s="313"/>
      <c r="O1831" s="313"/>
      <c r="P1831" s="313"/>
      <c r="Q1831" s="313">
        <v>11.261488</v>
      </c>
      <c r="R1831" s="313"/>
      <c r="S1831" s="313"/>
      <c r="T1831" s="313"/>
      <c r="U1831" s="313"/>
      <c r="V1831" s="313"/>
    </row>
    <row r="1832" s="304" customFormat="1" ht="22.8" customHeight="1" spans="1:22">
      <c r="A1832" s="321" t="s">
        <v>568</v>
      </c>
      <c r="B1832" s="321" t="s">
        <v>569</v>
      </c>
      <c r="C1832" s="321"/>
      <c r="D1832" s="311" t="s">
        <v>570</v>
      </c>
      <c r="E1832" s="311" t="s">
        <v>277</v>
      </c>
      <c r="F1832" s="313">
        <v>162.297</v>
      </c>
      <c r="G1832" s="313"/>
      <c r="H1832" s="313"/>
      <c r="I1832" s="313"/>
      <c r="J1832" s="313"/>
      <c r="K1832" s="313"/>
      <c r="L1832" s="313">
        <v>162.297</v>
      </c>
      <c r="M1832" s="313">
        <v>162.297</v>
      </c>
      <c r="N1832" s="313"/>
      <c r="O1832" s="313"/>
      <c r="P1832" s="313"/>
      <c r="Q1832" s="313"/>
      <c r="R1832" s="313"/>
      <c r="S1832" s="313"/>
      <c r="T1832" s="313"/>
      <c r="U1832" s="313"/>
      <c r="V1832" s="313"/>
    </row>
    <row r="1833" s="304" customFormat="1" ht="22.8" customHeight="1" spans="1:22">
      <c r="A1833" s="314" t="s">
        <v>568</v>
      </c>
      <c r="B1833" s="314" t="s">
        <v>569</v>
      </c>
      <c r="C1833" s="314" t="s">
        <v>569</v>
      </c>
      <c r="D1833" s="315" t="s">
        <v>571</v>
      </c>
      <c r="E1833" s="325" t="s">
        <v>572</v>
      </c>
      <c r="F1833" s="317">
        <v>162.297</v>
      </c>
      <c r="G1833" s="318"/>
      <c r="H1833" s="318"/>
      <c r="I1833" s="318"/>
      <c r="J1833" s="318"/>
      <c r="K1833" s="318"/>
      <c r="L1833" s="317">
        <v>162.297</v>
      </c>
      <c r="M1833" s="318">
        <v>162.297</v>
      </c>
      <c r="N1833" s="318"/>
      <c r="O1833" s="318"/>
      <c r="P1833" s="318"/>
      <c r="Q1833" s="318"/>
      <c r="R1833" s="318"/>
      <c r="S1833" s="317"/>
      <c r="T1833" s="318"/>
      <c r="U1833" s="318"/>
      <c r="V1833" s="318"/>
    </row>
    <row r="1834" s="304" customFormat="1" ht="22.8" customHeight="1" spans="1:22">
      <c r="A1834" s="321" t="s">
        <v>568</v>
      </c>
      <c r="B1834" s="321" t="s">
        <v>573</v>
      </c>
      <c r="C1834" s="321"/>
      <c r="D1834" s="311" t="s">
        <v>574</v>
      </c>
      <c r="E1834" s="311" t="s">
        <v>317</v>
      </c>
      <c r="F1834" s="313">
        <v>11.261488</v>
      </c>
      <c r="G1834" s="313"/>
      <c r="H1834" s="313"/>
      <c r="I1834" s="313"/>
      <c r="J1834" s="313"/>
      <c r="K1834" s="313"/>
      <c r="L1834" s="313">
        <v>11.261488</v>
      </c>
      <c r="M1834" s="313"/>
      <c r="N1834" s="313"/>
      <c r="O1834" s="313"/>
      <c r="P1834" s="313"/>
      <c r="Q1834" s="313">
        <v>11.261488</v>
      </c>
      <c r="R1834" s="313"/>
      <c r="S1834" s="313"/>
      <c r="T1834" s="313"/>
      <c r="U1834" s="313"/>
      <c r="V1834" s="313"/>
    </row>
    <row r="1835" s="304" customFormat="1" ht="22.8" customHeight="1" spans="1:22">
      <c r="A1835" s="314" t="s">
        <v>568</v>
      </c>
      <c r="B1835" s="314" t="s">
        <v>573</v>
      </c>
      <c r="C1835" s="314" t="s">
        <v>573</v>
      </c>
      <c r="D1835" s="315" t="s">
        <v>575</v>
      </c>
      <c r="E1835" s="325" t="s">
        <v>576</v>
      </c>
      <c r="F1835" s="317">
        <v>11.261488</v>
      </c>
      <c r="G1835" s="318"/>
      <c r="H1835" s="318"/>
      <c r="I1835" s="318"/>
      <c r="J1835" s="318"/>
      <c r="K1835" s="318"/>
      <c r="L1835" s="317">
        <v>11.261488</v>
      </c>
      <c r="M1835" s="318"/>
      <c r="N1835" s="318"/>
      <c r="O1835" s="318"/>
      <c r="P1835" s="318"/>
      <c r="Q1835" s="318">
        <v>11.261488</v>
      </c>
      <c r="R1835" s="318"/>
      <c r="S1835" s="317"/>
      <c r="T1835" s="318"/>
      <c r="U1835" s="318"/>
      <c r="V1835" s="318"/>
    </row>
    <row r="1836" s="304" customFormat="1" ht="22.8" customHeight="1" spans="1:22">
      <c r="A1836" s="321" t="s">
        <v>577</v>
      </c>
      <c r="B1836" s="321"/>
      <c r="C1836" s="321"/>
      <c r="D1836" s="311" t="s">
        <v>577</v>
      </c>
      <c r="E1836" s="311" t="s">
        <v>318</v>
      </c>
      <c r="F1836" s="313">
        <v>88.249</v>
      </c>
      <c r="G1836" s="313"/>
      <c r="H1836" s="313"/>
      <c r="I1836" s="313"/>
      <c r="J1836" s="313"/>
      <c r="K1836" s="313"/>
      <c r="L1836" s="313">
        <v>88.249</v>
      </c>
      <c r="M1836" s="313"/>
      <c r="N1836" s="313"/>
      <c r="O1836" s="313">
        <v>88.249</v>
      </c>
      <c r="P1836" s="313"/>
      <c r="Q1836" s="313"/>
      <c r="R1836" s="313"/>
      <c r="S1836" s="313"/>
      <c r="T1836" s="313"/>
      <c r="U1836" s="313"/>
      <c r="V1836" s="313"/>
    </row>
    <row r="1837" s="304" customFormat="1" ht="22.8" customHeight="1" spans="1:22">
      <c r="A1837" s="321" t="s">
        <v>577</v>
      </c>
      <c r="B1837" s="321" t="s">
        <v>578</v>
      </c>
      <c r="C1837" s="321"/>
      <c r="D1837" s="311" t="s">
        <v>579</v>
      </c>
      <c r="E1837" s="311" t="s">
        <v>344</v>
      </c>
      <c r="F1837" s="313">
        <v>88.249</v>
      </c>
      <c r="G1837" s="313"/>
      <c r="H1837" s="313"/>
      <c r="I1837" s="313"/>
      <c r="J1837" s="313"/>
      <c r="K1837" s="313"/>
      <c r="L1837" s="313">
        <v>88.249</v>
      </c>
      <c r="M1837" s="313"/>
      <c r="N1837" s="313"/>
      <c r="O1837" s="313">
        <v>88.249</v>
      </c>
      <c r="P1837" s="313"/>
      <c r="Q1837" s="313"/>
      <c r="R1837" s="313"/>
      <c r="S1837" s="313"/>
      <c r="T1837" s="313"/>
      <c r="U1837" s="313"/>
      <c r="V1837" s="313"/>
    </row>
    <row r="1838" s="304" customFormat="1" ht="22.8" customHeight="1" spans="1:22">
      <c r="A1838" s="314" t="s">
        <v>577</v>
      </c>
      <c r="B1838" s="314" t="s">
        <v>578</v>
      </c>
      <c r="C1838" s="314" t="s">
        <v>565</v>
      </c>
      <c r="D1838" s="315" t="s">
        <v>580</v>
      </c>
      <c r="E1838" s="325" t="s">
        <v>581</v>
      </c>
      <c r="F1838" s="317">
        <v>88.249</v>
      </c>
      <c r="G1838" s="318"/>
      <c r="H1838" s="318"/>
      <c r="I1838" s="318"/>
      <c r="J1838" s="318"/>
      <c r="K1838" s="318"/>
      <c r="L1838" s="317">
        <v>88.249</v>
      </c>
      <c r="M1838" s="318"/>
      <c r="N1838" s="318"/>
      <c r="O1838" s="318">
        <v>88.249</v>
      </c>
      <c r="P1838" s="318"/>
      <c r="Q1838" s="318"/>
      <c r="R1838" s="318"/>
      <c r="S1838" s="317"/>
      <c r="T1838" s="318"/>
      <c r="U1838" s="318"/>
      <c r="V1838" s="318"/>
    </row>
    <row r="1839" s="304" customFormat="1" ht="22.8" customHeight="1" spans="1:22">
      <c r="A1839" s="321" t="s">
        <v>932</v>
      </c>
      <c r="B1839" s="321"/>
      <c r="C1839" s="321"/>
      <c r="D1839" s="311" t="s">
        <v>932</v>
      </c>
      <c r="E1839" s="311" t="s">
        <v>385</v>
      </c>
      <c r="F1839" s="313">
        <v>1023.4564</v>
      </c>
      <c r="G1839" s="313">
        <v>1023.4564</v>
      </c>
      <c r="H1839" s="313">
        <v>573.414</v>
      </c>
      <c r="I1839" s="313">
        <v>70.7412</v>
      </c>
      <c r="J1839" s="313">
        <v>179.6004</v>
      </c>
      <c r="K1839" s="313">
        <v>199.7008</v>
      </c>
      <c r="L1839" s="313"/>
      <c r="M1839" s="313"/>
      <c r="N1839" s="313"/>
      <c r="O1839" s="313"/>
      <c r="P1839" s="313"/>
      <c r="Q1839" s="313"/>
      <c r="R1839" s="313"/>
      <c r="S1839" s="313"/>
      <c r="T1839" s="313"/>
      <c r="U1839" s="313"/>
      <c r="V1839" s="313"/>
    </row>
    <row r="1840" s="304" customFormat="1" ht="22.8" customHeight="1" spans="1:22">
      <c r="A1840" s="321" t="s">
        <v>932</v>
      </c>
      <c r="B1840" s="321" t="s">
        <v>565</v>
      </c>
      <c r="C1840" s="321"/>
      <c r="D1840" s="311" t="s">
        <v>933</v>
      </c>
      <c r="E1840" s="311" t="s">
        <v>386</v>
      </c>
      <c r="F1840" s="313">
        <v>1023.4564</v>
      </c>
      <c r="G1840" s="313">
        <v>1023.4564</v>
      </c>
      <c r="H1840" s="313">
        <v>573.414</v>
      </c>
      <c r="I1840" s="313">
        <v>70.7412</v>
      </c>
      <c r="J1840" s="313">
        <v>179.6004</v>
      </c>
      <c r="K1840" s="313">
        <v>199.7008</v>
      </c>
      <c r="L1840" s="313"/>
      <c r="M1840" s="313"/>
      <c r="N1840" s="313"/>
      <c r="O1840" s="313"/>
      <c r="P1840" s="313"/>
      <c r="Q1840" s="313"/>
      <c r="R1840" s="313"/>
      <c r="S1840" s="313"/>
      <c r="T1840" s="313"/>
      <c r="U1840" s="313"/>
      <c r="V1840" s="313"/>
    </row>
    <row r="1841" s="304" customFormat="1" ht="22.8" customHeight="1" spans="1:22">
      <c r="A1841" s="314" t="s">
        <v>932</v>
      </c>
      <c r="B1841" s="314" t="s">
        <v>565</v>
      </c>
      <c r="C1841" s="314" t="s">
        <v>565</v>
      </c>
      <c r="D1841" s="315" t="s">
        <v>934</v>
      </c>
      <c r="E1841" s="325" t="s">
        <v>567</v>
      </c>
      <c r="F1841" s="317">
        <v>1023.4564</v>
      </c>
      <c r="G1841" s="318">
        <v>1023.4564</v>
      </c>
      <c r="H1841" s="318">
        <v>573.414</v>
      </c>
      <c r="I1841" s="318">
        <v>70.7412</v>
      </c>
      <c r="J1841" s="318">
        <v>179.6004</v>
      </c>
      <c r="K1841" s="318">
        <v>199.7008</v>
      </c>
      <c r="L1841" s="317"/>
      <c r="M1841" s="318"/>
      <c r="N1841" s="318"/>
      <c r="O1841" s="318"/>
      <c r="P1841" s="318"/>
      <c r="Q1841" s="318"/>
      <c r="R1841" s="318"/>
      <c r="S1841" s="317"/>
      <c r="T1841" s="318"/>
      <c r="U1841" s="318"/>
      <c r="V1841" s="318"/>
    </row>
    <row r="1842" s="304" customFormat="1" ht="22.8" customHeight="1" spans="1:22">
      <c r="A1842" s="321" t="s">
        <v>582</v>
      </c>
      <c r="B1842" s="321"/>
      <c r="C1842" s="321"/>
      <c r="D1842" s="311" t="s">
        <v>582</v>
      </c>
      <c r="E1842" s="311" t="s">
        <v>454</v>
      </c>
      <c r="F1842" s="313">
        <v>122.8148</v>
      </c>
      <c r="G1842" s="313"/>
      <c r="H1842" s="313"/>
      <c r="I1842" s="313"/>
      <c r="J1842" s="313"/>
      <c r="K1842" s="313"/>
      <c r="L1842" s="313"/>
      <c r="M1842" s="313"/>
      <c r="N1842" s="313"/>
      <c r="O1842" s="313"/>
      <c r="P1842" s="313"/>
      <c r="Q1842" s="313"/>
      <c r="R1842" s="313">
        <v>122.8148</v>
      </c>
      <c r="S1842" s="313"/>
      <c r="T1842" s="313"/>
      <c r="U1842" s="313"/>
      <c r="V1842" s="313"/>
    </row>
    <row r="1843" s="304" customFormat="1" ht="22.8" customHeight="1" spans="1:22">
      <c r="A1843" s="321" t="s">
        <v>582</v>
      </c>
      <c r="B1843" s="321" t="s">
        <v>583</v>
      </c>
      <c r="C1843" s="321"/>
      <c r="D1843" s="311" t="s">
        <v>584</v>
      </c>
      <c r="E1843" s="311" t="s">
        <v>460</v>
      </c>
      <c r="F1843" s="313">
        <v>122.8148</v>
      </c>
      <c r="G1843" s="313"/>
      <c r="H1843" s="313"/>
      <c r="I1843" s="313"/>
      <c r="J1843" s="313"/>
      <c r="K1843" s="313"/>
      <c r="L1843" s="313"/>
      <c r="M1843" s="313"/>
      <c r="N1843" s="313"/>
      <c r="O1843" s="313"/>
      <c r="P1843" s="313"/>
      <c r="Q1843" s="313"/>
      <c r="R1843" s="313">
        <v>122.8148</v>
      </c>
      <c r="S1843" s="313"/>
      <c r="T1843" s="313"/>
      <c r="U1843" s="313"/>
      <c r="V1843" s="313"/>
    </row>
    <row r="1844" s="304" customFormat="1" ht="22.8" customHeight="1" spans="1:22">
      <c r="A1844" s="314" t="s">
        <v>582</v>
      </c>
      <c r="B1844" s="314" t="s">
        <v>583</v>
      </c>
      <c r="C1844" s="314" t="s">
        <v>565</v>
      </c>
      <c r="D1844" s="315" t="s">
        <v>585</v>
      </c>
      <c r="E1844" s="325" t="s">
        <v>586</v>
      </c>
      <c r="F1844" s="317">
        <v>122.8148</v>
      </c>
      <c r="G1844" s="318"/>
      <c r="H1844" s="318"/>
      <c r="I1844" s="318"/>
      <c r="J1844" s="318"/>
      <c r="K1844" s="318"/>
      <c r="L1844" s="317"/>
      <c r="M1844" s="318"/>
      <c r="N1844" s="318"/>
      <c r="O1844" s="318"/>
      <c r="P1844" s="318"/>
      <c r="Q1844" s="318"/>
      <c r="R1844" s="318">
        <v>122.8148</v>
      </c>
      <c r="S1844" s="317"/>
      <c r="T1844" s="318"/>
      <c r="U1844" s="318"/>
      <c r="V1844" s="318"/>
    </row>
    <row r="1845" s="304" customFormat="1" ht="22.8" customHeight="1" spans="1:22">
      <c r="A1845" s="309"/>
      <c r="B1845" s="309"/>
      <c r="C1845" s="309"/>
      <c r="D1845" s="311" t="s">
        <v>1217</v>
      </c>
      <c r="E1845" s="311" t="s">
        <v>1218</v>
      </c>
      <c r="F1845" s="310">
        <v>1213.366073</v>
      </c>
      <c r="G1845" s="310">
        <v>882.0329</v>
      </c>
      <c r="H1845" s="310">
        <v>488.148</v>
      </c>
      <c r="I1845" s="310">
        <v>66.4884</v>
      </c>
      <c r="J1845" s="310">
        <v>157.8149</v>
      </c>
      <c r="K1845" s="310">
        <v>169.5816</v>
      </c>
      <c r="L1845" s="310">
        <v>225.489273</v>
      </c>
      <c r="M1845" s="310">
        <v>139.8773</v>
      </c>
      <c r="N1845" s="310"/>
      <c r="O1845" s="310">
        <v>76.0583</v>
      </c>
      <c r="P1845" s="310"/>
      <c r="Q1845" s="310">
        <v>9.553673</v>
      </c>
      <c r="R1845" s="310">
        <v>105.8439</v>
      </c>
      <c r="S1845" s="310"/>
      <c r="T1845" s="310"/>
      <c r="U1845" s="310"/>
      <c r="V1845" s="310"/>
    </row>
    <row r="1846" s="304" customFormat="1" ht="22.8" customHeight="1" spans="1:22">
      <c r="A1846" s="309"/>
      <c r="B1846" s="309"/>
      <c r="C1846" s="309"/>
      <c r="D1846" s="312" t="s">
        <v>1219</v>
      </c>
      <c r="E1846" s="312" t="s">
        <v>1220</v>
      </c>
      <c r="F1846" s="310">
        <v>1213.366073</v>
      </c>
      <c r="G1846" s="310">
        <v>882.0329</v>
      </c>
      <c r="H1846" s="310">
        <v>488.148</v>
      </c>
      <c r="I1846" s="310">
        <v>66.4884</v>
      </c>
      <c r="J1846" s="310">
        <v>157.8149</v>
      </c>
      <c r="K1846" s="310">
        <v>169.5816</v>
      </c>
      <c r="L1846" s="310">
        <v>225.489273</v>
      </c>
      <c r="M1846" s="310">
        <v>139.8773</v>
      </c>
      <c r="N1846" s="310"/>
      <c r="O1846" s="310">
        <v>76.0583</v>
      </c>
      <c r="P1846" s="310"/>
      <c r="Q1846" s="310">
        <v>9.553673</v>
      </c>
      <c r="R1846" s="310">
        <v>105.8439</v>
      </c>
      <c r="S1846" s="310"/>
      <c r="T1846" s="310"/>
      <c r="U1846" s="310"/>
      <c r="V1846" s="310"/>
    </row>
    <row r="1847" s="304" customFormat="1" ht="22.8" customHeight="1" spans="1:22">
      <c r="A1847" s="321" t="s">
        <v>568</v>
      </c>
      <c r="B1847" s="321"/>
      <c r="C1847" s="321"/>
      <c r="D1847" s="311" t="s">
        <v>568</v>
      </c>
      <c r="E1847" s="311" t="s">
        <v>264</v>
      </c>
      <c r="F1847" s="313">
        <v>149.430973</v>
      </c>
      <c r="G1847" s="313"/>
      <c r="H1847" s="313"/>
      <c r="I1847" s="313"/>
      <c r="J1847" s="313"/>
      <c r="K1847" s="313"/>
      <c r="L1847" s="313">
        <v>149.430973</v>
      </c>
      <c r="M1847" s="313">
        <v>139.8773</v>
      </c>
      <c r="N1847" s="313"/>
      <c r="O1847" s="313"/>
      <c r="P1847" s="313"/>
      <c r="Q1847" s="313">
        <v>9.553673</v>
      </c>
      <c r="R1847" s="313"/>
      <c r="S1847" s="313"/>
      <c r="T1847" s="313"/>
      <c r="U1847" s="313"/>
      <c r="V1847" s="313"/>
    </row>
    <row r="1848" s="304" customFormat="1" ht="22.8" customHeight="1" spans="1:22">
      <c r="A1848" s="321" t="s">
        <v>568</v>
      </c>
      <c r="B1848" s="321" t="s">
        <v>569</v>
      </c>
      <c r="C1848" s="321"/>
      <c r="D1848" s="311" t="s">
        <v>570</v>
      </c>
      <c r="E1848" s="311" t="s">
        <v>277</v>
      </c>
      <c r="F1848" s="313">
        <v>139.8773</v>
      </c>
      <c r="G1848" s="313"/>
      <c r="H1848" s="313"/>
      <c r="I1848" s="313"/>
      <c r="J1848" s="313"/>
      <c r="K1848" s="313"/>
      <c r="L1848" s="313">
        <v>139.8773</v>
      </c>
      <c r="M1848" s="313">
        <v>139.8773</v>
      </c>
      <c r="N1848" s="313"/>
      <c r="O1848" s="313"/>
      <c r="P1848" s="313"/>
      <c r="Q1848" s="313"/>
      <c r="R1848" s="313"/>
      <c r="S1848" s="313"/>
      <c r="T1848" s="313"/>
      <c r="U1848" s="313"/>
      <c r="V1848" s="313"/>
    </row>
    <row r="1849" s="304" customFormat="1" ht="22.8" customHeight="1" spans="1:22">
      <c r="A1849" s="314" t="s">
        <v>568</v>
      </c>
      <c r="B1849" s="314" t="s">
        <v>569</v>
      </c>
      <c r="C1849" s="314" t="s">
        <v>569</v>
      </c>
      <c r="D1849" s="315" t="s">
        <v>571</v>
      </c>
      <c r="E1849" s="325" t="s">
        <v>572</v>
      </c>
      <c r="F1849" s="317">
        <v>139.8773</v>
      </c>
      <c r="G1849" s="318"/>
      <c r="H1849" s="318"/>
      <c r="I1849" s="318"/>
      <c r="J1849" s="318"/>
      <c r="K1849" s="318"/>
      <c r="L1849" s="317">
        <v>139.8773</v>
      </c>
      <c r="M1849" s="318">
        <v>139.8773</v>
      </c>
      <c r="N1849" s="318"/>
      <c r="O1849" s="318"/>
      <c r="P1849" s="318"/>
      <c r="Q1849" s="318"/>
      <c r="R1849" s="318"/>
      <c r="S1849" s="317"/>
      <c r="T1849" s="318"/>
      <c r="U1849" s="318"/>
      <c r="V1849" s="318"/>
    </row>
    <row r="1850" s="304" customFormat="1" ht="22.8" customHeight="1" spans="1:22">
      <c r="A1850" s="321" t="s">
        <v>568</v>
      </c>
      <c r="B1850" s="321" t="s">
        <v>573</v>
      </c>
      <c r="C1850" s="321"/>
      <c r="D1850" s="311" t="s">
        <v>574</v>
      </c>
      <c r="E1850" s="311" t="s">
        <v>317</v>
      </c>
      <c r="F1850" s="313">
        <v>9.553673</v>
      </c>
      <c r="G1850" s="313"/>
      <c r="H1850" s="313"/>
      <c r="I1850" s="313"/>
      <c r="J1850" s="313"/>
      <c r="K1850" s="313"/>
      <c r="L1850" s="313">
        <v>9.553673</v>
      </c>
      <c r="M1850" s="313"/>
      <c r="N1850" s="313"/>
      <c r="O1850" s="313"/>
      <c r="P1850" s="313"/>
      <c r="Q1850" s="313">
        <v>9.553673</v>
      </c>
      <c r="R1850" s="313"/>
      <c r="S1850" s="313"/>
      <c r="T1850" s="313"/>
      <c r="U1850" s="313"/>
      <c r="V1850" s="313"/>
    </row>
    <row r="1851" s="304" customFormat="1" ht="22.8" customHeight="1" spans="1:22">
      <c r="A1851" s="314" t="s">
        <v>568</v>
      </c>
      <c r="B1851" s="314" t="s">
        <v>573</v>
      </c>
      <c r="C1851" s="314" t="s">
        <v>573</v>
      </c>
      <c r="D1851" s="315" t="s">
        <v>575</v>
      </c>
      <c r="E1851" s="325" t="s">
        <v>576</v>
      </c>
      <c r="F1851" s="317">
        <v>9.553673</v>
      </c>
      <c r="G1851" s="318"/>
      <c r="H1851" s="318"/>
      <c r="I1851" s="318"/>
      <c r="J1851" s="318"/>
      <c r="K1851" s="318"/>
      <c r="L1851" s="317">
        <v>9.553673</v>
      </c>
      <c r="M1851" s="318"/>
      <c r="N1851" s="318"/>
      <c r="O1851" s="318"/>
      <c r="P1851" s="318"/>
      <c r="Q1851" s="318">
        <v>9.553673</v>
      </c>
      <c r="R1851" s="318"/>
      <c r="S1851" s="317"/>
      <c r="T1851" s="318"/>
      <c r="U1851" s="318"/>
      <c r="V1851" s="318"/>
    </row>
    <row r="1852" s="304" customFormat="1" ht="22.8" customHeight="1" spans="1:22">
      <c r="A1852" s="321" t="s">
        <v>577</v>
      </c>
      <c r="B1852" s="321"/>
      <c r="C1852" s="321"/>
      <c r="D1852" s="311" t="s">
        <v>577</v>
      </c>
      <c r="E1852" s="311" t="s">
        <v>318</v>
      </c>
      <c r="F1852" s="313">
        <v>76.0583</v>
      </c>
      <c r="G1852" s="313"/>
      <c r="H1852" s="313"/>
      <c r="I1852" s="313"/>
      <c r="J1852" s="313"/>
      <c r="K1852" s="313"/>
      <c r="L1852" s="313">
        <v>76.0583</v>
      </c>
      <c r="M1852" s="313"/>
      <c r="N1852" s="313"/>
      <c r="O1852" s="313">
        <v>76.0583</v>
      </c>
      <c r="P1852" s="313"/>
      <c r="Q1852" s="313"/>
      <c r="R1852" s="313"/>
      <c r="S1852" s="313"/>
      <c r="T1852" s="313"/>
      <c r="U1852" s="313"/>
      <c r="V1852" s="313"/>
    </row>
    <row r="1853" s="304" customFormat="1" ht="22.8" customHeight="1" spans="1:22">
      <c r="A1853" s="321" t="s">
        <v>577</v>
      </c>
      <c r="B1853" s="321" t="s">
        <v>578</v>
      </c>
      <c r="C1853" s="321"/>
      <c r="D1853" s="311" t="s">
        <v>579</v>
      </c>
      <c r="E1853" s="311" t="s">
        <v>344</v>
      </c>
      <c r="F1853" s="313">
        <v>76.0583</v>
      </c>
      <c r="G1853" s="313"/>
      <c r="H1853" s="313"/>
      <c r="I1853" s="313"/>
      <c r="J1853" s="313"/>
      <c r="K1853" s="313"/>
      <c r="L1853" s="313">
        <v>76.0583</v>
      </c>
      <c r="M1853" s="313"/>
      <c r="N1853" s="313"/>
      <c r="O1853" s="313">
        <v>76.0583</v>
      </c>
      <c r="P1853" s="313"/>
      <c r="Q1853" s="313"/>
      <c r="R1853" s="313"/>
      <c r="S1853" s="313"/>
      <c r="T1853" s="313"/>
      <c r="U1853" s="313"/>
      <c r="V1853" s="313"/>
    </row>
    <row r="1854" s="304" customFormat="1" ht="22.8" customHeight="1" spans="1:22">
      <c r="A1854" s="314" t="s">
        <v>577</v>
      </c>
      <c r="B1854" s="314" t="s">
        <v>578</v>
      </c>
      <c r="C1854" s="314" t="s">
        <v>565</v>
      </c>
      <c r="D1854" s="315" t="s">
        <v>580</v>
      </c>
      <c r="E1854" s="325" t="s">
        <v>581</v>
      </c>
      <c r="F1854" s="317">
        <v>76.0583</v>
      </c>
      <c r="G1854" s="318"/>
      <c r="H1854" s="318"/>
      <c r="I1854" s="318"/>
      <c r="J1854" s="318"/>
      <c r="K1854" s="318"/>
      <c r="L1854" s="317">
        <v>76.0583</v>
      </c>
      <c r="M1854" s="318"/>
      <c r="N1854" s="318"/>
      <c r="O1854" s="318">
        <v>76.0583</v>
      </c>
      <c r="P1854" s="318"/>
      <c r="Q1854" s="318"/>
      <c r="R1854" s="318"/>
      <c r="S1854" s="317"/>
      <c r="T1854" s="318"/>
      <c r="U1854" s="318"/>
      <c r="V1854" s="318"/>
    </row>
    <row r="1855" s="304" customFormat="1" ht="22.8" customHeight="1" spans="1:22">
      <c r="A1855" s="321" t="s">
        <v>932</v>
      </c>
      <c r="B1855" s="321"/>
      <c r="C1855" s="321"/>
      <c r="D1855" s="311" t="s">
        <v>932</v>
      </c>
      <c r="E1855" s="311" t="s">
        <v>385</v>
      </c>
      <c r="F1855" s="313">
        <v>882.0329</v>
      </c>
      <c r="G1855" s="313">
        <v>882.0329</v>
      </c>
      <c r="H1855" s="313">
        <v>488.148</v>
      </c>
      <c r="I1855" s="313">
        <v>66.4884</v>
      </c>
      <c r="J1855" s="313">
        <v>157.8149</v>
      </c>
      <c r="K1855" s="313">
        <v>169.5816</v>
      </c>
      <c r="L1855" s="313"/>
      <c r="M1855" s="313"/>
      <c r="N1855" s="313"/>
      <c r="O1855" s="313"/>
      <c r="P1855" s="313"/>
      <c r="Q1855" s="313"/>
      <c r="R1855" s="313"/>
      <c r="S1855" s="313"/>
      <c r="T1855" s="313"/>
      <c r="U1855" s="313"/>
      <c r="V1855" s="313"/>
    </row>
    <row r="1856" s="304" customFormat="1" ht="22.8" customHeight="1" spans="1:22">
      <c r="A1856" s="321" t="s">
        <v>932</v>
      </c>
      <c r="B1856" s="321" t="s">
        <v>565</v>
      </c>
      <c r="C1856" s="321"/>
      <c r="D1856" s="311" t="s">
        <v>933</v>
      </c>
      <c r="E1856" s="311" t="s">
        <v>386</v>
      </c>
      <c r="F1856" s="313">
        <v>882.0329</v>
      </c>
      <c r="G1856" s="313">
        <v>882.0329</v>
      </c>
      <c r="H1856" s="313">
        <v>488.148</v>
      </c>
      <c r="I1856" s="313">
        <v>66.4884</v>
      </c>
      <c r="J1856" s="313">
        <v>157.8149</v>
      </c>
      <c r="K1856" s="313">
        <v>169.5816</v>
      </c>
      <c r="L1856" s="313"/>
      <c r="M1856" s="313"/>
      <c r="N1856" s="313"/>
      <c r="O1856" s="313"/>
      <c r="P1856" s="313"/>
      <c r="Q1856" s="313"/>
      <c r="R1856" s="313"/>
      <c r="S1856" s="313"/>
      <c r="T1856" s="313"/>
      <c r="U1856" s="313"/>
      <c r="V1856" s="313"/>
    </row>
    <row r="1857" s="304" customFormat="1" ht="22.8" customHeight="1" spans="1:22">
      <c r="A1857" s="314" t="s">
        <v>932</v>
      </c>
      <c r="B1857" s="314" t="s">
        <v>565</v>
      </c>
      <c r="C1857" s="314" t="s">
        <v>565</v>
      </c>
      <c r="D1857" s="315" t="s">
        <v>934</v>
      </c>
      <c r="E1857" s="325" t="s">
        <v>567</v>
      </c>
      <c r="F1857" s="317">
        <v>882.0329</v>
      </c>
      <c r="G1857" s="318">
        <v>882.0329</v>
      </c>
      <c r="H1857" s="318">
        <v>488.148</v>
      </c>
      <c r="I1857" s="318">
        <v>66.4884</v>
      </c>
      <c r="J1857" s="318">
        <v>157.8149</v>
      </c>
      <c r="K1857" s="318">
        <v>169.5816</v>
      </c>
      <c r="L1857" s="317"/>
      <c r="M1857" s="318"/>
      <c r="N1857" s="318"/>
      <c r="O1857" s="318"/>
      <c r="P1857" s="318"/>
      <c r="Q1857" s="318"/>
      <c r="R1857" s="318"/>
      <c r="S1857" s="317"/>
      <c r="T1857" s="318"/>
      <c r="U1857" s="318"/>
      <c r="V1857" s="318"/>
    </row>
    <row r="1858" s="304" customFormat="1" ht="22.8" customHeight="1" spans="1:22">
      <c r="A1858" s="321" t="s">
        <v>582</v>
      </c>
      <c r="B1858" s="321"/>
      <c r="C1858" s="321"/>
      <c r="D1858" s="311" t="s">
        <v>582</v>
      </c>
      <c r="E1858" s="311" t="s">
        <v>454</v>
      </c>
      <c r="F1858" s="313">
        <v>105.8439</v>
      </c>
      <c r="G1858" s="313"/>
      <c r="H1858" s="313"/>
      <c r="I1858" s="313"/>
      <c r="J1858" s="313"/>
      <c r="K1858" s="313"/>
      <c r="L1858" s="313"/>
      <c r="M1858" s="313"/>
      <c r="N1858" s="313"/>
      <c r="O1858" s="313"/>
      <c r="P1858" s="313"/>
      <c r="Q1858" s="313"/>
      <c r="R1858" s="313">
        <v>105.8439</v>
      </c>
      <c r="S1858" s="313"/>
      <c r="T1858" s="313"/>
      <c r="U1858" s="313"/>
      <c r="V1858" s="313"/>
    </row>
    <row r="1859" s="304" customFormat="1" ht="22.8" customHeight="1" spans="1:22">
      <c r="A1859" s="321" t="s">
        <v>582</v>
      </c>
      <c r="B1859" s="321" t="s">
        <v>583</v>
      </c>
      <c r="C1859" s="321"/>
      <c r="D1859" s="311" t="s">
        <v>584</v>
      </c>
      <c r="E1859" s="311" t="s">
        <v>460</v>
      </c>
      <c r="F1859" s="313">
        <v>105.8439</v>
      </c>
      <c r="G1859" s="313"/>
      <c r="H1859" s="313"/>
      <c r="I1859" s="313"/>
      <c r="J1859" s="313"/>
      <c r="K1859" s="313"/>
      <c r="L1859" s="313"/>
      <c r="M1859" s="313"/>
      <c r="N1859" s="313"/>
      <c r="O1859" s="313"/>
      <c r="P1859" s="313"/>
      <c r="Q1859" s="313"/>
      <c r="R1859" s="313">
        <v>105.8439</v>
      </c>
      <c r="S1859" s="313"/>
      <c r="T1859" s="313"/>
      <c r="U1859" s="313"/>
      <c r="V1859" s="313"/>
    </row>
    <row r="1860" s="304" customFormat="1" ht="22.8" customHeight="1" spans="1:22">
      <c r="A1860" s="314" t="s">
        <v>582</v>
      </c>
      <c r="B1860" s="314" t="s">
        <v>583</v>
      </c>
      <c r="C1860" s="314" t="s">
        <v>565</v>
      </c>
      <c r="D1860" s="315" t="s">
        <v>585</v>
      </c>
      <c r="E1860" s="325" t="s">
        <v>586</v>
      </c>
      <c r="F1860" s="317">
        <v>105.8439</v>
      </c>
      <c r="G1860" s="318"/>
      <c r="H1860" s="318"/>
      <c r="I1860" s="318"/>
      <c r="J1860" s="318"/>
      <c r="K1860" s="318"/>
      <c r="L1860" s="317"/>
      <c r="M1860" s="318"/>
      <c r="N1860" s="318"/>
      <c r="O1860" s="318"/>
      <c r="P1860" s="318"/>
      <c r="Q1860" s="318"/>
      <c r="R1860" s="318">
        <v>105.8439</v>
      </c>
      <c r="S1860" s="317"/>
      <c r="T1860" s="318"/>
      <c r="U1860" s="318"/>
      <c r="V1860" s="318"/>
    </row>
    <row r="1861" s="304" customFormat="1" ht="22.8" customHeight="1" spans="1:22">
      <c r="A1861" s="309"/>
      <c r="B1861" s="309"/>
      <c r="C1861" s="309"/>
      <c r="D1861" s="311" t="s">
        <v>1221</v>
      </c>
      <c r="E1861" s="311" t="s">
        <v>1222</v>
      </c>
      <c r="F1861" s="310">
        <v>287.454726</v>
      </c>
      <c r="G1861" s="310">
        <v>212.618</v>
      </c>
      <c r="H1861" s="310">
        <v>108.1692</v>
      </c>
      <c r="I1861" s="310">
        <v>20.616</v>
      </c>
      <c r="J1861" s="310">
        <v>31.8048</v>
      </c>
      <c r="K1861" s="310">
        <v>52.028</v>
      </c>
      <c r="L1861" s="310">
        <v>49.322526</v>
      </c>
      <c r="M1861" s="310">
        <v>30.3523</v>
      </c>
      <c r="N1861" s="310"/>
      <c r="O1861" s="310">
        <v>16.5041</v>
      </c>
      <c r="P1861" s="310"/>
      <c r="Q1861" s="310">
        <v>2.466126</v>
      </c>
      <c r="R1861" s="310">
        <v>25.5142</v>
      </c>
      <c r="S1861" s="310"/>
      <c r="T1861" s="310"/>
      <c r="U1861" s="310"/>
      <c r="V1861" s="310"/>
    </row>
    <row r="1862" s="304" customFormat="1" ht="22.8" customHeight="1" spans="1:22">
      <c r="A1862" s="309"/>
      <c r="B1862" s="309"/>
      <c r="C1862" s="309"/>
      <c r="D1862" s="312" t="s">
        <v>1223</v>
      </c>
      <c r="E1862" s="312" t="s">
        <v>1224</v>
      </c>
      <c r="F1862" s="310">
        <v>287.454726</v>
      </c>
      <c r="G1862" s="310">
        <v>212.618</v>
      </c>
      <c r="H1862" s="310">
        <v>108.1692</v>
      </c>
      <c r="I1862" s="310">
        <v>20.616</v>
      </c>
      <c r="J1862" s="310">
        <v>31.8048</v>
      </c>
      <c r="K1862" s="310">
        <v>52.028</v>
      </c>
      <c r="L1862" s="310">
        <v>49.322526</v>
      </c>
      <c r="M1862" s="310">
        <v>30.3523</v>
      </c>
      <c r="N1862" s="310"/>
      <c r="O1862" s="310">
        <v>16.5041</v>
      </c>
      <c r="P1862" s="310"/>
      <c r="Q1862" s="310">
        <v>2.466126</v>
      </c>
      <c r="R1862" s="310">
        <v>25.5142</v>
      </c>
      <c r="S1862" s="310"/>
      <c r="T1862" s="310"/>
      <c r="U1862" s="310"/>
      <c r="V1862" s="310"/>
    </row>
    <row r="1863" s="304" customFormat="1" ht="22.8" customHeight="1" spans="1:22">
      <c r="A1863" s="321" t="s">
        <v>899</v>
      </c>
      <c r="B1863" s="321"/>
      <c r="C1863" s="321"/>
      <c r="D1863" s="311" t="s">
        <v>899</v>
      </c>
      <c r="E1863" s="311" t="s">
        <v>243</v>
      </c>
      <c r="F1863" s="313">
        <v>212.618</v>
      </c>
      <c r="G1863" s="313">
        <v>212.618</v>
      </c>
      <c r="H1863" s="313">
        <v>108.1692</v>
      </c>
      <c r="I1863" s="313">
        <v>20.616</v>
      </c>
      <c r="J1863" s="313">
        <v>31.8048</v>
      </c>
      <c r="K1863" s="313">
        <v>52.028</v>
      </c>
      <c r="L1863" s="313"/>
      <c r="M1863" s="313"/>
      <c r="N1863" s="313"/>
      <c r="O1863" s="313"/>
      <c r="P1863" s="313"/>
      <c r="Q1863" s="313"/>
      <c r="R1863" s="313"/>
      <c r="S1863" s="313"/>
      <c r="T1863" s="313"/>
      <c r="U1863" s="313"/>
      <c r="V1863" s="313"/>
    </row>
    <row r="1864" s="304" customFormat="1" ht="22.8" customHeight="1" spans="1:22">
      <c r="A1864" s="321" t="s">
        <v>899</v>
      </c>
      <c r="B1864" s="321" t="s">
        <v>565</v>
      </c>
      <c r="C1864" s="321"/>
      <c r="D1864" s="311" t="s">
        <v>900</v>
      </c>
      <c r="E1864" s="311" t="s">
        <v>244</v>
      </c>
      <c r="F1864" s="313">
        <v>212.618</v>
      </c>
      <c r="G1864" s="313">
        <v>212.618</v>
      </c>
      <c r="H1864" s="313">
        <v>108.1692</v>
      </c>
      <c r="I1864" s="313">
        <v>20.616</v>
      </c>
      <c r="J1864" s="313">
        <v>31.8048</v>
      </c>
      <c r="K1864" s="313">
        <v>52.028</v>
      </c>
      <c r="L1864" s="313"/>
      <c r="M1864" s="313"/>
      <c r="N1864" s="313"/>
      <c r="O1864" s="313"/>
      <c r="P1864" s="313"/>
      <c r="Q1864" s="313"/>
      <c r="R1864" s="313"/>
      <c r="S1864" s="313"/>
      <c r="T1864" s="313"/>
      <c r="U1864" s="313"/>
      <c r="V1864" s="313"/>
    </row>
    <row r="1865" s="304" customFormat="1" ht="22.8" customHeight="1" spans="1:22">
      <c r="A1865" s="314" t="s">
        <v>899</v>
      </c>
      <c r="B1865" s="314" t="s">
        <v>565</v>
      </c>
      <c r="C1865" s="314" t="s">
        <v>565</v>
      </c>
      <c r="D1865" s="315" t="s">
        <v>901</v>
      </c>
      <c r="E1865" s="325" t="s">
        <v>567</v>
      </c>
      <c r="F1865" s="317">
        <v>212.618</v>
      </c>
      <c r="G1865" s="318">
        <v>212.618</v>
      </c>
      <c r="H1865" s="318">
        <v>108.1692</v>
      </c>
      <c r="I1865" s="318">
        <v>20.616</v>
      </c>
      <c r="J1865" s="318">
        <v>31.8048</v>
      </c>
      <c r="K1865" s="318">
        <v>52.028</v>
      </c>
      <c r="L1865" s="317"/>
      <c r="M1865" s="318"/>
      <c r="N1865" s="318"/>
      <c r="O1865" s="318"/>
      <c r="P1865" s="318"/>
      <c r="Q1865" s="318"/>
      <c r="R1865" s="318"/>
      <c r="S1865" s="317"/>
      <c r="T1865" s="318"/>
      <c r="U1865" s="318"/>
      <c r="V1865" s="318"/>
    </row>
    <row r="1866" s="304" customFormat="1" ht="22.8" customHeight="1" spans="1:22">
      <c r="A1866" s="321" t="s">
        <v>568</v>
      </c>
      <c r="B1866" s="321"/>
      <c r="C1866" s="321"/>
      <c r="D1866" s="311" t="s">
        <v>568</v>
      </c>
      <c r="E1866" s="311" t="s">
        <v>264</v>
      </c>
      <c r="F1866" s="313">
        <v>32.818426</v>
      </c>
      <c r="G1866" s="313"/>
      <c r="H1866" s="313"/>
      <c r="I1866" s="313"/>
      <c r="J1866" s="313"/>
      <c r="K1866" s="313"/>
      <c r="L1866" s="313">
        <v>32.818426</v>
      </c>
      <c r="M1866" s="313">
        <v>30.3523</v>
      </c>
      <c r="N1866" s="313"/>
      <c r="O1866" s="313"/>
      <c r="P1866" s="313"/>
      <c r="Q1866" s="313">
        <v>2.466126</v>
      </c>
      <c r="R1866" s="313"/>
      <c r="S1866" s="313"/>
      <c r="T1866" s="313"/>
      <c r="U1866" s="313"/>
      <c r="V1866" s="313"/>
    </row>
    <row r="1867" s="304" customFormat="1" ht="22.8" customHeight="1" spans="1:22">
      <c r="A1867" s="321" t="s">
        <v>568</v>
      </c>
      <c r="B1867" s="321" t="s">
        <v>569</v>
      </c>
      <c r="C1867" s="321"/>
      <c r="D1867" s="311" t="s">
        <v>570</v>
      </c>
      <c r="E1867" s="311" t="s">
        <v>277</v>
      </c>
      <c r="F1867" s="313">
        <v>30.3523</v>
      </c>
      <c r="G1867" s="313"/>
      <c r="H1867" s="313"/>
      <c r="I1867" s="313"/>
      <c r="J1867" s="313"/>
      <c r="K1867" s="313"/>
      <c r="L1867" s="313">
        <v>30.3523</v>
      </c>
      <c r="M1867" s="313">
        <v>30.3523</v>
      </c>
      <c r="N1867" s="313"/>
      <c r="O1867" s="313"/>
      <c r="P1867" s="313"/>
      <c r="Q1867" s="313"/>
      <c r="R1867" s="313"/>
      <c r="S1867" s="313"/>
      <c r="T1867" s="313"/>
      <c r="U1867" s="313"/>
      <c r="V1867" s="313"/>
    </row>
    <row r="1868" s="304" customFormat="1" ht="22.8" customHeight="1" spans="1:22">
      <c r="A1868" s="314" t="s">
        <v>568</v>
      </c>
      <c r="B1868" s="314" t="s">
        <v>569</v>
      </c>
      <c r="C1868" s="314" t="s">
        <v>569</v>
      </c>
      <c r="D1868" s="315" t="s">
        <v>571</v>
      </c>
      <c r="E1868" s="325" t="s">
        <v>572</v>
      </c>
      <c r="F1868" s="317">
        <v>30.3523</v>
      </c>
      <c r="G1868" s="318"/>
      <c r="H1868" s="318"/>
      <c r="I1868" s="318"/>
      <c r="J1868" s="318"/>
      <c r="K1868" s="318"/>
      <c r="L1868" s="317">
        <v>30.3523</v>
      </c>
      <c r="M1868" s="318">
        <v>30.3523</v>
      </c>
      <c r="N1868" s="318"/>
      <c r="O1868" s="318"/>
      <c r="P1868" s="318"/>
      <c r="Q1868" s="318"/>
      <c r="R1868" s="318"/>
      <c r="S1868" s="317"/>
      <c r="T1868" s="318"/>
      <c r="U1868" s="318"/>
      <c r="V1868" s="318"/>
    </row>
    <row r="1869" s="304" customFormat="1" ht="22.8" customHeight="1" spans="1:22">
      <c r="A1869" s="321" t="s">
        <v>568</v>
      </c>
      <c r="B1869" s="321" t="s">
        <v>573</v>
      </c>
      <c r="C1869" s="321"/>
      <c r="D1869" s="311" t="s">
        <v>574</v>
      </c>
      <c r="E1869" s="311" t="s">
        <v>317</v>
      </c>
      <c r="F1869" s="313">
        <v>2.466126</v>
      </c>
      <c r="G1869" s="313"/>
      <c r="H1869" s="313"/>
      <c r="I1869" s="313"/>
      <c r="J1869" s="313"/>
      <c r="K1869" s="313"/>
      <c r="L1869" s="313">
        <v>2.466126</v>
      </c>
      <c r="M1869" s="313"/>
      <c r="N1869" s="313"/>
      <c r="O1869" s="313"/>
      <c r="P1869" s="313"/>
      <c r="Q1869" s="313">
        <v>2.466126</v>
      </c>
      <c r="R1869" s="313"/>
      <c r="S1869" s="313"/>
      <c r="T1869" s="313"/>
      <c r="U1869" s="313"/>
      <c r="V1869" s="313"/>
    </row>
    <row r="1870" s="304" customFormat="1" ht="22.8" customHeight="1" spans="1:22">
      <c r="A1870" s="314" t="s">
        <v>568</v>
      </c>
      <c r="B1870" s="314" t="s">
        <v>573</v>
      </c>
      <c r="C1870" s="314" t="s">
        <v>573</v>
      </c>
      <c r="D1870" s="315" t="s">
        <v>575</v>
      </c>
      <c r="E1870" s="325" t="s">
        <v>576</v>
      </c>
      <c r="F1870" s="317">
        <v>2.466126</v>
      </c>
      <c r="G1870" s="318"/>
      <c r="H1870" s="318"/>
      <c r="I1870" s="318"/>
      <c r="J1870" s="318"/>
      <c r="K1870" s="318"/>
      <c r="L1870" s="317">
        <v>2.466126</v>
      </c>
      <c r="M1870" s="318"/>
      <c r="N1870" s="318"/>
      <c r="O1870" s="318"/>
      <c r="P1870" s="318"/>
      <c r="Q1870" s="318">
        <v>2.466126</v>
      </c>
      <c r="R1870" s="318"/>
      <c r="S1870" s="317"/>
      <c r="T1870" s="318"/>
      <c r="U1870" s="318"/>
      <c r="V1870" s="318"/>
    </row>
    <row r="1871" s="304" customFormat="1" ht="22.8" customHeight="1" spans="1:22">
      <c r="A1871" s="321" t="s">
        <v>577</v>
      </c>
      <c r="B1871" s="321"/>
      <c r="C1871" s="321"/>
      <c r="D1871" s="311" t="s">
        <v>577</v>
      </c>
      <c r="E1871" s="311" t="s">
        <v>318</v>
      </c>
      <c r="F1871" s="313">
        <v>16.5041</v>
      </c>
      <c r="G1871" s="313"/>
      <c r="H1871" s="313"/>
      <c r="I1871" s="313"/>
      <c r="J1871" s="313"/>
      <c r="K1871" s="313"/>
      <c r="L1871" s="313">
        <v>16.5041</v>
      </c>
      <c r="M1871" s="313"/>
      <c r="N1871" s="313"/>
      <c r="O1871" s="313">
        <v>16.5041</v>
      </c>
      <c r="P1871" s="313"/>
      <c r="Q1871" s="313"/>
      <c r="R1871" s="313"/>
      <c r="S1871" s="313"/>
      <c r="T1871" s="313"/>
      <c r="U1871" s="313"/>
      <c r="V1871" s="313"/>
    </row>
    <row r="1872" s="304" customFormat="1" ht="22.8" customHeight="1" spans="1:22">
      <c r="A1872" s="321" t="s">
        <v>577</v>
      </c>
      <c r="B1872" s="321" t="s">
        <v>578</v>
      </c>
      <c r="C1872" s="321"/>
      <c r="D1872" s="311" t="s">
        <v>579</v>
      </c>
      <c r="E1872" s="311" t="s">
        <v>344</v>
      </c>
      <c r="F1872" s="313">
        <v>16.5041</v>
      </c>
      <c r="G1872" s="313"/>
      <c r="H1872" s="313"/>
      <c r="I1872" s="313"/>
      <c r="J1872" s="313"/>
      <c r="K1872" s="313"/>
      <c r="L1872" s="313">
        <v>16.5041</v>
      </c>
      <c r="M1872" s="313"/>
      <c r="N1872" s="313"/>
      <c r="O1872" s="313">
        <v>16.5041</v>
      </c>
      <c r="P1872" s="313"/>
      <c r="Q1872" s="313"/>
      <c r="R1872" s="313"/>
      <c r="S1872" s="313"/>
      <c r="T1872" s="313"/>
      <c r="U1872" s="313"/>
      <c r="V1872" s="313"/>
    </row>
    <row r="1873" s="304" customFormat="1" ht="22.8" customHeight="1" spans="1:22">
      <c r="A1873" s="314" t="s">
        <v>577</v>
      </c>
      <c r="B1873" s="314" t="s">
        <v>578</v>
      </c>
      <c r="C1873" s="314" t="s">
        <v>583</v>
      </c>
      <c r="D1873" s="315" t="s">
        <v>677</v>
      </c>
      <c r="E1873" s="325" t="s">
        <v>678</v>
      </c>
      <c r="F1873" s="317">
        <v>16.5041</v>
      </c>
      <c r="G1873" s="318"/>
      <c r="H1873" s="318"/>
      <c r="I1873" s="318"/>
      <c r="J1873" s="318"/>
      <c r="K1873" s="318"/>
      <c r="L1873" s="317">
        <v>16.5041</v>
      </c>
      <c r="M1873" s="318"/>
      <c r="N1873" s="318"/>
      <c r="O1873" s="318">
        <v>16.5041</v>
      </c>
      <c r="P1873" s="318"/>
      <c r="Q1873" s="318"/>
      <c r="R1873" s="318"/>
      <c r="S1873" s="317"/>
      <c r="T1873" s="318"/>
      <c r="U1873" s="318"/>
      <c r="V1873" s="318"/>
    </row>
    <row r="1874" s="304" customFormat="1" ht="22.8" customHeight="1" spans="1:22">
      <c r="A1874" s="321" t="s">
        <v>582</v>
      </c>
      <c r="B1874" s="321"/>
      <c r="C1874" s="321"/>
      <c r="D1874" s="311" t="s">
        <v>582</v>
      </c>
      <c r="E1874" s="311" t="s">
        <v>454</v>
      </c>
      <c r="F1874" s="313">
        <v>25.5142</v>
      </c>
      <c r="G1874" s="313"/>
      <c r="H1874" s="313"/>
      <c r="I1874" s="313"/>
      <c r="J1874" s="313"/>
      <c r="K1874" s="313"/>
      <c r="L1874" s="313"/>
      <c r="M1874" s="313"/>
      <c r="N1874" s="313"/>
      <c r="O1874" s="313"/>
      <c r="P1874" s="313"/>
      <c r="Q1874" s="313"/>
      <c r="R1874" s="313">
        <v>25.5142</v>
      </c>
      <c r="S1874" s="313"/>
      <c r="T1874" s="313"/>
      <c r="U1874" s="313"/>
      <c r="V1874" s="313"/>
    </row>
    <row r="1875" s="304" customFormat="1" ht="22.8" customHeight="1" spans="1:22">
      <c r="A1875" s="321" t="s">
        <v>582</v>
      </c>
      <c r="B1875" s="321" t="s">
        <v>583</v>
      </c>
      <c r="C1875" s="321"/>
      <c r="D1875" s="311" t="s">
        <v>584</v>
      </c>
      <c r="E1875" s="311" t="s">
        <v>460</v>
      </c>
      <c r="F1875" s="313">
        <v>25.5142</v>
      </c>
      <c r="G1875" s="313"/>
      <c r="H1875" s="313"/>
      <c r="I1875" s="313"/>
      <c r="J1875" s="313"/>
      <c r="K1875" s="313"/>
      <c r="L1875" s="313"/>
      <c r="M1875" s="313"/>
      <c r="N1875" s="313"/>
      <c r="O1875" s="313"/>
      <c r="P1875" s="313"/>
      <c r="Q1875" s="313"/>
      <c r="R1875" s="313">
        <v>25.5142</v>
      </c>
      <c r="S1875" s="313"/>
      <c r="T1875" s="313"/>
      <c r="U1875" s="313"/>
      <c r="V1875" s="313"/>
    </row>
    <row r="1876" s="304" customFormat="1" ht="22.8" customHeight="1" spans="1:22">
      <c r="A1876" s="314" t="s">
        <v>582</v>
      </c>
      <c r="B1876" s="314" t="s">
        <v>583</v>
      </c>
      <c r="C1876" s="314" t="s">
        <v>565</v>
      </c>
      <c r="D1876" s="315" t="s">
        <v>585</v>
      </c>
      <c r="E1876" s="325" t="s">
        <v>586</v>
      </c>
      <c r="F1876" s="317">
        <v>25.5142</v>
      </c>
      <c r="G1876" s="318"/>
      <c r="H1876" s="318"/>
      <c r="I1876" s="318"/>
      <c r="J1876" s="318"/>
      <c r="K1876" s="318"/>
      <c r="L1876" s="317"/>
      <c r="M1876" s="318"/>
      <c r="N1876" s="318"/>
      <c r="O1876" s="318"/>
      <c r="P1876" s="318"/>
      <c r="Q1876" s="318"/>
      <c r="R1876" s="318">
        <v>25.5142</v>
      </c>
      <c r="S1876" s="317"/>
      <c r="T1876" s="318"/>
      <c r="U1876" s="318"/>
      <c r="V1876" s="318"/>
    </row>
    <row r="1877" s="304" customFormat="1" ht="16.35" customHeight="1" spans="1:5">
      <c r="A1877" s="320" t="s">
        <v>1225</v>
      </c>
      <c r="B1877" s="320"/>
      <c r="C1877" s="320"/>
      <c r="D1877" s="320"/>
      <c r="E1877" s="320"/>
    </row>
  </sheetData>
  <mergeCells count="14">
    <mergeCell ref="A1:C1"/>
    <mergeCell ref="U1:V1"/>
    <mergeCell ref="A2:V2"/>
    <mergeCell ref="A3:T3"/>
    <mergeCell ref="U3:V3"/>
    <mergeCell ref="A4:C4"/>
    <mergeCell ref="G4:K4"/>
    <mergeCell ref="L4:Q4"/>
    <mergeCell ref="S4:V4"/>
    <mergeCell ref="A1877:E1877"/>
    <mergeCell ref="D4:D5"/>
    <mergeCell ref="E4:E5"/>
    <mergeCell ref="F4:F5"/>
    <mergeCell ref="R4:R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701"/>
  <sheetViews>
    <sheetView zoomScale="120" zoomScaleNormal="120" workbookViewId="0">
      <selection activeCell="I593" sqref="$A593:$XFD593"/>
    </sheetView>
  </sheetViews>
  <sheetFormatPr defaultColWidth="10" defaultRowHeight="13.5"/>
  <cols>
    <col min="1" max="1" width="4.475" style="304" customWidth="1"/>
    <col min="2" max="3" width="4.61666666666667" style="304" customWidth="1"/>
    <col min="4" max="4" width="10.175" style="304" customWidth="1"/>
    <col min="5" max="5" width="18.1833333333333" style="304" customWidth="1"/>
    <col min="6" max="6" width="10.7166666666667" style="304" customWidth="1"/>
    <col min="7" max="7" width="7.775" style="304" customWidth="1"/>
    <col min="8" max="27" width="7.18333333333333" style="304" customWidth="1"/>
    <col min="28" max="28" width="7.775" style="304" customWidth="1"/>
    <col min="29" max="30" width="7.18333333333333" style="304" customWidth="1"/>
    <col min="31" max="31" width="7.775" style="304" customWidth="1"/>
    <col min="32" max="32" width="7.18333333333333" style="304" customWidth="1"/>
    <col min="33" max="33" width="7.775" style="304" customWidth="1"/>
    <col min="34" max="34" width="9.76666666666667" style="304" customWidth="1"/>
    <col min="35" max="16384" width="10" style="304"/>
  </cols>
  <sheetData>
    <row r="1" s="304" customFormat="1" ht="13.8" customHeight="1" spans="1:33">
      <c r="A1" s="305" t="s">
        <v>1226</v>
      </c>
      <c r="B1" s="305"/>
      <c r="C1" s="305"/>
      <c r="F1" s="54"/>
      <c r="AF1" s="30"/>
      <c r="AG1" s="30"/>
    </row>
    <row r="2" s="304" customFormat="1" ht="20" customHeight="1" spans="1:33">
      <c r="A2" s="306" t="s">
        <v>1227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306"/>
      <c r="R2" s="306"/>
      <c r="S2" s="306"/>
      <c r="T2" s="306"/>
      <c r="U2" s="306"/>
      <c r="V2" s="306"/>
      <c r="W2" s="306"/>
      <c r="X2" s="306"/>
      <c r="Y2" s="306"/>
      <c r="Z2" s="306"/>
      <c r="AA2" s="306"/>
      <c r="AB2" s="306"/>
      <c r="AC2" s="306"/>
      <c r="AD2" s="306"/>
      <c r="AE2" s="306"/>
      <c r="AF2" s="306"/>
      <c r="AG2" s="306"/>
    </row>
    <row r="3" s="304" customFormat="1" ht="18" customHeight="1" spans="1:33">
      <c r="A3" s="307"/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  <c r="U3" s="307"/>
      <c r="V3" s="307"/>
      <c r="W3" s="307"/>
      <c r="X3" s="307"/>
      <c r="Y3" s="307"/>
      <c r="Z3" s="307"/>
      <c r="AA3" s="307"/>
      <c r="AB3" s="307"/>
      <c r="AC3" s="307"/>
      <c r="AD3" s="307"/>
      <c r="AE3" s="307"/>
      <c r="AF3" s="319" t="s">
        <v>2</v>
      </c>
      <c r="AG3" s="319"/>
    </row>
    <row r="4" s="304" customFormat="1" ht="25" customHeight="1" spans="1:33">
      <c r="A4" s="308" t="s">
        <v>537</v>
      </c>
      <c r="B4" s="308"/>
      <c r="C4" s="308"/>
      <c r="D4" s="308" t="s">
        <v>538</v>
      </c>
      <c r="E4" s="308" t="s">
        <v>539</v>
      </c>
      <c r="F4" s="308" t="s">
        <v>1228</v>
      </c>
      <c r="G4" s="308" t="s">
        <v>1229</v>
      </c>
      <c r="H4" s="308" t="s">
        <v>1230</v>
      </c>
      <c r="I4" s="308" t="s">
        <v>1231</v>
      </c>
      <c r="J4" s="308" t="s">
        <v>1232</v>
      </c>
      <c r="K4" s="308" t="s">
        <v>1233</v>
      </c>
      <c r="L4" s="308" t="s">
        <v>1234</v>
      </c>
      <c r="M4" s="308" t="s">
        <v>1235</v>
      </c>
      <c r="N4" s="308" t="s">
        <v>1236</v>
      </c>
      <c r="O4" s="308" t="s">
        <v>1237</v>
      </c>
      <c r="P4" s="308" t="s">
        <v>1238</v>
      </c>
      <c r="Q4" s="308" t="s">
        <v>495</v>
      </c>
      <c r="R4" s="308" t="s">
        <v>1239</v>
      </c>
      <c r="S4" s="308" t="s">
        <v>1240</v>
      </c>
      <c r="T4" s="308" t="s">
        <v>490</v>
      </c>
      <c r="U4" s="308" t="s">
        <v>491</v>
      </c>
      <c r="V4" s="308" t="s">
        <v>494</v>
      </c>
      <c r="W4" s="308" t="s">
        <v>1241</v>
      </c>
      <c r="X4" s="308" t="s">
        <v>1242</v>
      </c>
      <c r="Y4" s="308" t="s">
        <v>1243</v>
      </c>
      <c r="Z4" s="308" t="s">
        <v>1244</v>
      </c>
      <c r="AA4" s="308" t="s">
        <v>493</v>
      </c>
      <c r="AB4" s="308" t="s">
        <v>1245</v>
      </c>
      <c r="AC4" s="308" t="s">
        <v>1246</v>
      </c>
      <c r="AD4" s="308" t="s">
        <v>496</v>
      </c>
      <c r="AE4" s="308" t="s">
        <v>1247</v>
      </c>
      <c r="AF4" s="308" t="s">
        <v>1248</v>
      </c>
      <c r="AG4" s="308" t="s">
        <v>498</v>
      </c>
    </row>
    <row r="5" s="304" customFormat="1" ht="21.55" customHeight="1" spans="1:33">
      <c r="A5" s="308" t="s">
        <v>544</v>
      </c>
      <c r="B5" s="308" t="s">
        <v>545</v>
      </c>
      <c r="C5" s="308" t="s">
        <v>546</v>
      </c>
      <c r="D5" s="308"/>
      <c r="E5" s="308"/>
      <c r="F5" s="308"/>
      <c r="G5" s="308"/>
      <c r="H5" s="308"/>
      <c r="I5" s="308"/>
      <c r="J5" s="308"/>
      <c r="K5" s="308"/>
      <c r="L5" s="308"/>
      <c r="M5" s="308"/>
      <c r="N5" s="308"/>
      <c r="O5" s="308"/>
      <c r="P5" s="308"/>
      <c r="Q5" s="308"/>
      <c r="R5" s="308"/>
      <c r="S5" s="308"/>
      <c r="T5" s="308"/>
      <c r="U5" s="308"/>
      <c r="V5" s="308"/>
      <c r="W5" s="308"/>
      <c r="X5" s="308"/>
      <c r="Y5" s="308"/>
      <c r="Z5" s="308"/>
      <c r="AA5" s="308"/>
      <c r="AB5" s="308"/>
      <c r="AC5" s="308"/>
      <c r="AD5" s="308"/>
      <c r="AE5" s="308"/>
      <c r="AF5" s="308"/>
      <c r="AG5" s="308"/>
    </row>
    <row r="6" s="304" customFormat="1" ht="22.8" customHeight="1" spans="1:33">
      <c r="A6" s="321"/>
      <c r="B6" s="322"/>
      <c r="C6" s="322"/>
      <c r="D6" s="316"/>
      <c r="E6" s="316" t="s">
        <v>54</v>
      </c>
      <c r="F6" s="313">
        <v>18359.6037</v>
      </c>
      <c r="G6" s="313">
        <v>2461.7678</v>
      </c>
      <c r="H6" s="313">
        <v>579.9636</v>
      </c>
      <c r="I6" s="313"/>
      <c r="J6" s="313">
        <v>2.1</v>
      </c>
      <c r="K6" s="313">
        <v>218.0789</v>
      </c>
      <c r="L6" s="313">
        <v>902.6873</v>
      </c>
      <c r="M6" s="313">
        <v>235.68</v>
      </c>
      <c r="N6" s="313"/>
      <c r="O6" s="313">
        <v>235.02</v>
      </c>
      <c r="P6" s="313">
        <v>649.3535</v>
      </c>
      <c r="Q6" s="313"/>
      <c r="R6" s="313">
        <v>381.8548</v>
      </c>
      <c r="S6" s="313">
        <v>93.3</v>
      </c>
      <c r="T6" s="313">
        <v>69.26</v>
      </c>
      <c r="U6" s="313">
        <v>87.19</v>
      </c>
      <c r="V6" s="313">
        <v>38.55</v>
      </c>
      <c r="W6" s="313">
        <v>25</v>
      </c>
      <c r="X6" s="313"/>
      <c r="Y6" s="313">
        <v>14</v>
      </c>
      <c r="Z6" s="313">
        <v>636.4358</v>
      </c>
      <c r="AA6" s="313">
        <v>101.9446</v>
      </c>
      <c r="AB6" s="313">
        <v>2476.7409</v>
      </c>
      <c r="AC6" s="313"/>
      <c r="AD6" s="313">
        <v>729.4</v>
      </c>
      <c r="AE6" s="313">
        <v>4316.5983</v>
      </c>
      <c r="AF6" s="313">
        <v>8.41</v>
      </c>
      <c r="AG6" s="313">
        <v>4096.2682</v>
      </c>
    </row>
    <row r="7" s="304" customFormat="1" ht="22.8" customHeight="1" spans="1:33">
      <c r="A7" s="309"/>
      <c r="B7" s="309"/>
      <c r="C7" s="309"/>
      <c r="D7" s="311" t="s">
        <v>558</v>
      </c>
      <c r="E7" s="311" t="s">
        <v>559</v>
      </c>
      <c r="F7" s="313">
        <v>102.7742</v>
      </c>
      <c r="G7" s="313">
        <v>32.28</v>
      </c>
      <c r="H7" s="313"/>
      <c r="I7" s="313"/>
      <c r="J7" s="313"/>
      <c r="K7" s="313"/>
      <c r="L7" s="313"/>
      <c r="M7" s="313"/>
      <c r="N7" s="313"/>
      <c r="O7" s="313"/>
      <c r="P7" s="313">
        <v>10</v>
      </c>
      <c r="Q7" s="313"/>
      <c r="R7" s="313"/>
      <c r="S7" s="313"/>
      <c r="T7" s="313"/>
      <c r="U7" s="313"/>
      <c r="V7" s="313">
        <v>2</v>
      </c>
      <c r="W7" s="313"/>
      <c r="X7" s="313"/>
      <c r="Y7" s="313"/>
      <c r="Z7" s="313"/>
      <c r="AA7" s="313"/>
      <c r="AB7" s="313">
        <v>7.4481</v>
      </c>
      <c r="AC7" s="313"/>
      <c r="AD7" s="313">
        <v>9.6</v>
      </c>
      <c r="AE7" s="313">
        <v>32.136</v>
      </c>
      <c r="AF7" s="313"/>
      <c r="AG7" s="313">
        <v>9.3101</v>
      </c>
    </row>
    <row r="8" s="304" customFormat="1" ht="22.8" customHeight="1" spans="1:33">
      <c r="A8" s="309"/>
      <c r="B8" s="309"/>
      <c r="C8" s="309"/>
      <c r="D8" s="312" t="s">
        <v>560</v>
      </c>
      <c r="E8" s="312" t="s">
        <v>561</v>
      </c>
      <c r="F8" s="313">
        <v>102.7742</v>
      </c>
      <c r="G8" s="313">
        <v>32.28</v>
      </c>
      <c r="H8" s="313"/>
      <c r="I8" s="313"/>
      <c r="J8" s="313"/>
      <c r="K8" s="313"/>
      <c r="L8" s="313"/>
      <c r="M8" s="313"/>
      <c r="N8" s="313"/>
      <c r="O8" s="313"/>
      <c r="P8" s="313">
        <v>10</v>
      </c>
      <c r="Q8" s="313"/>
      <c r="R8" s="313"/>
      <c r="S8" s="313"/>
      <c r="T8" s="313"/>
      <c r="U8" s="313"/>
      <c r="V8" s="313">
        <v>2</v>
      </c>
      <c r="W8" s="313"/>
      <c r="X8" s="313"/>
      <c r="Y8" s="313"/>
      <c r="Z8" s="313"/>
      <c r="AA8" s="313"/>
      <c r="AB8" s="313">
        <v>7.4481</v>
      </c>
      <c r="AC8" s="313"/>
      <c r="AD8" s="313">
        <v>9.6</v>
      </c>
      <c r="AE8" s="313">
        <v>32.136</v>
      </c>
      <c r="AF8" s="313"/>
      <c r="AG8" s="313">
        <v>9.3101</v>
      </c>
    </row>
    <row r="9" s="304" customFormat="1" ht="22.8" customHeight="1" spans="1:33">
      <c r="A9" s="321" t="s">
        <v>562</v>
      </c>
      <c r="B9" s="321"/>
      <c r="C9" s="321"/>
      <c r="D9" s="311" t="s">
        <v>562</v>
      </c>
      <c r="E9" s="311" t="s">
        <v>143</v>
      </c>
      <c r="F9" s="313">
        <v>102.7742</v>
      </c>
      <c r="G9" s="313">
        <v>32.28</v>
      </c>
      <c r="H9" s="313"/>
      <c r="I9" s="313"/>
      <c r="J9" s="313"/>
      <c r="K9" s="313"/>
      <c r="L9" s="313"/>
      <c r="M9" s="313"/>
      <c r="N9" s="313"/>
      <c r="O9" s="313"/>
      <c r="P9" s="313">
        <v>10</v>
      </c>
      <c r="Q9" s="313"/>
      <c r="R9" s="313"/>
      <c r="S9" s="313"/>
      <c r="T9" s="313"/>
      <c r="U9" s="313"/>
      <c r="V9" s="313">
        <v>2</v>
      </c>
      <c r="W9" s="313"/>
      <c r="X9" s="313"/>
      <c r="Y9" s="313"/>
      <c r="Z9" s="313"/>
      <c r="AA9" s="313"/>
      <c r="AB9" s="313">
        <v>7.4481</v>
      </c>
      <c r="AC9" s="313"/>
      <c r="AD9" s="313">
        <v>9.6</v>
      </c>
      <c r="AE9" s="313">
        <v>32.136</v>
      </c>
      <c r="AF9" s="313"/>
      <c r="AG9" s="313">
        <v>9.3101</v>
      </c>
    </row>
    <row r="10" s="304" customFormat="1" ht="22.8" customHeight="1" spans="1:33">
      <c r="A10" s="321" t="s">
        <v>562</v>
      </c>
      <c r="B10" s="321" t="s">
        <v>563</v>
      </c>
      <c r="C10" s="321"/>
      <c r="D10" s="311" t="s">
        <v>564</v>
      </c>
      <c r="E10" s="311" t="s">
        <v>183</v>
      </c>
      <c r="F10" s="313">
        <v>102.7742</v>
      </c>
      <c r="G10" s="313">
        <v>32.28</v>
      </c>
      <c r="H10" s="313"/>
      <c r="I10" s="313"/>
      <c r="J10" s="313"/>
      <c r="K10" s="313"/>
      <c r="L10" s="313"/>
      <c r="M10" s="313"/>
      <c r="N10" s="313"/>
      <c r="O10" s="313"/>
      <c r="P10" s="313">
        <v>10</v>
      </c>
      <c r="Q10" s="313"/>
      <c r="R10" s="313"/>
      <c r="S10" s="313"/>
      <c r="T10" s="313"/>
      <c r="U10" s="313"/>
      <c r="V10" s="313">
        <v>2</v>
      </c>
      <c r="W10" s="313"/>
      <c r="X10" s="313"/>
      <c r="Y10" s="313"/>
      <c r="Z10" s="313"/>
      <c r="AA10" s="313"/>
      <c r="AB10" s="313">
        <v>7.4481</v>
      </c>
      <c r="AC10" s="313"/>
      <c r="AD10" s="313">
        <v>9.6</v>
      </c>
      <c r="AE10" s="313">
        <v>32.136</v>
      </c>
      <c r="AF10" s="313"/>
      <c r="AG10" s="313">
        <v>9.3101</v>
      </c>
    </row>
    <row r="11" s="304" customFormat="1" ht="22.8" customHeight="1" spans="1:33">
      <c r="A11" s="314" t="s">
        <v>562</v>
      </c>
      <c r="B11" s="314" t="s">
        <v>563</v>
      </c>
      <c r="C11" s="314" t="s">
        <v>565</v>
      </c>
      <c r="D11" s="315" t="s">
        <v>566</v>
      </c>
      <c r="E11" s="316" t="s">
        <v>567</v>
      </c>
      <c r="F11" s="318">
        <v>102.7742</v>
      </c>
      <c r="G11" s="318">
        <v>32.28</v>
      </c>
      <c r="H11" s="318"/>
      <c r="I11" s="318"/>
      <c r="J11" s="318"/>
      <c r="K11" s="318"/>
      <c r="L11" s="318"/>
      <c r="M11" s="318"/>
      <c r="N11" s="318"/>
      <c r="O11" s="318"/>
      <c r="P11" s="318">
        <v>10</v>
      </c>
      <c r="Q11" s="318"/>
      <c r="R11" s="318"/>
      <c r="S11" s="318"/>
      <c r="T11" s="318"/>
      <c r="U11" s="318"/>
      <c r="V11" s="318">
        <v>2</v>
      </c>
      <c r="W11" s="318"/>
      <c r="X11" s="318"/>
      <c r="Y11" s="318"/>
      <c r="Z11" s="318"/>
      <c r="AA11" s="318"/>
      <c r="AB11" s="318">
        <v>7.4481</v>
      </c>
      <c r="AC11" s="318"/>
      <c r="AD11" s="318">
        <v>9.6</v>
      </c>
      <c r="AE11" s="318">
        <v>32.136</v>
      </c>
      <c r="AF11" s="318"/>
      <c r="AG11" s="318">
        <v>9.3101</v>
      </c>
    </row>
    <row r="12" s="304" customFormat="1" ht="22.8" customHeight="1" spans="1:33">
      <c r="A12" s="309"/>
      <c r="B12" s="309"/>
      <c r="C12" s="309"/>
      <c r="D12" s="311" t="s">
        <v>587</v>
      </c>
      <c r="E12" s="311" t="s">
        <v>588</v>
      </c>
      <c r="F12" s="313">
        <v>238.0569</v>
      </c>
      <c r="G12" s="313">
        <v>80</v>
      </c>
      <c r="H12" s="313"/>
      <c r="I12" s="313"/>
      <c r="J12" s="313"/>
      <c r="K12" s="313"/>
      <c r="L12" s="313"/>
      <c r="M12" s="313">
        <v>1.84</v>
      </c>
      <c r="N12" s="313"/>
      <c r="O12" s="313"/>
      <c r="P12" s="313">
        <v>10</v>
      </c>
      <c r="Q12" s="313"/>
      <c r="R12" s="313"/>
      <c r="S12" s="313"/>
      <c r="T12" s="313"/>
      <c r="U12" s="313"/>
      <c r="V12" s="313">
        <v>2</v>
      </c>
      <c r="W12" s="313"/>
      <c r="X12" s="313"/>
      <c r="Y12" s="313"/>
      <c r="Z12" s="313">
        <v>2</v>
      </c>
      <c r="AA12" s="313"/>
      <c r="AB12" s="313">
        <v>18.2013</v>
      </c>
      <c r="AC12" s="313"/>
      <c r="AD12" s="313">
        <v>16</v>
      </c>
      <c r="AE12" s="313">
        <v>75.264</v>
      </c>
      <c r="AF12" s="313"/>
      <c r="AG12" s="313">
        <v>32.7516</v>
      </c>
    </row>
    <row r="13" s="304" customFormat="1" ht="22.8" customHeight="1" spans="1:33">
      <c r="A13" s="309"/>
      <c r="B13" s="309"/>
      <c r="C13" s="309"/>
      <c r="D13" s="312" t="s">
        <v>589</v>
      </c>
      <c r="E13" s="312" t="s">
        <v>590</v>
      </c>
      <c r="F13" s="313">
        <v>238.0569</v>
      </c>
      <c r="G13" s="313">
        <v>80</v>
      </c>
      <c r="H13" s="313"/>
      <c r="I13" s="313"/>
      <c r="J13" s="313"/>
      <c r="K13" s="313"/>
      <c r="L13" s="313"/>
      <c r="M13" s="313">
        <v>1.84</v>
      </c>
      <c r="N13" s="313"/>
      <c r="O13" s="313"/>
      <c r="P13" s="313">
        <v>10</v>
      </c>
      <c r="Q13" s="313"/>
      <c r="R13" s="313"/>
      <c r="S13" s="313"/>
      <c r="T13" s="313"/>
      <c r="U13" s="313"/>
      <c r="V13" s="313">
        <v>2</v>
      </c>
      <c r="W13" s="313"/>
      <c r="X13" s="313"/>
      <c r="Y13" s="313"/>
      <c r="Z13" s="313">
        <v>2</v>
      </c>
      <c r="AA13" s="313"/>
      <c r="AB13" s="313">
        <v>18.2013</v>
      </c>
      <c r="AC13" s="313"/>
      <c r="AD13" s="313">
        <v>16</v>
      </c>
      <c r="AE13" s="313">
        <v>75.264</v>
      </c>
      <c r="AF13" s="313"/>
      <c r="AG13" s="313">
        <v>32.7516</v>
      </c>
    </row>
    <row r="14" s="304" customFormat="1" ht="22.8" customHeight="1" spans="1:33">
      <c r="A14" s="321" t="s">
        <v>562</v>
      </c>
      <c r="B14" s="321"/>
      <c r="C14" s="321"/>
      <c r="D14" s="311" t="s">
        <v>562</v>
      </c>
      <c r="E14" s="311" t="s">
        <v>143</v>
      </c>
      <c r="F14" s="313">
        <v>238.0569</v>
      </c>
      <c r="G14" s="313">
        <v>80</v>
      </c>
      <c r="H14" s="313"/>
      <c r="I14" s="313"/>
      <c r="J14" s="313"/>
      <c r="K14" s="313"/>
      <c r="L14" s="313"/>
      <c r="M14" s="313">
        <v>1.84</v>
      </c>
      <c r="N14" s="313"/>
      <c r="O14" s="313"/>
      <c r="P14" s="313">
        <v>10</v>
      </c>
      <c r="Q14" s="313"/>
      <c r="R14" s="313"/>
      <c r="S14" s="313"/>
      <c r="T14" s="313"/>
      <c r="U14" s="313"/>
      <c r="V14" s="313">
        <v>2</v>
      </c>
      <c r="W14" s="313"/>
      <c r="X14" s="313"/>
      <c r="Y14" s="313"/>
      <c r="Z14" s="313">
        <v>2</v>
      </c>
      <c r="AA14" s="313"/>
      <c r="AB14" s="313">
        <v>18.2013</v>
      </c>
      <c r="AC14" s="313"/>
      <c r="AD14" s="313">
        <v>16</v>
      </c>
      <c r="AE14" s="313">
        <v>75.264</v>
      </c>
      <c r="AF14" s="313"/>
      <c r="AG14" s="313">
        <v>32.7516</v>
      </c>
    </row>
    <row r="15" s="304" customFormat="1" ht="22.8" customHeight="1" spans="1:33">
      <c r="A15" s="321" t="s">
        <v>562</v>
      </c>
      <c r="B15" s="321" t="s">
        <v>578</v>
      </c>
      <c r="C15" s="321"/>
      <c r="D15" s="311" t="s">
        <v>591</v>
      </c>
      <c r="E15" s="311" t="s">
        <v>170</v>
      </c>
      <c r="F15" s="313">
        <v>238.0569</v>
      </c>
      <c r="G15" s="313">
        <v>80</v>
      </c>
      <c r="H15" s="313"/>
      <c r="I15" s="313"/>
      <c r="J15" s="313"/>
      <c r="K15" s="313"/>
      <c r="L15" s="313"/>
      <c r="M15" s="313">
        <v>1.84</v>
      </c>
      <c r="N15" s="313"/>
      <c r="O15" s="313"/>
      <c r="P15" s="313">
        <v>10</v>
      </c>
      <c r="Q15" s="313"/>
      <c r="R15" s="313"/>
      <c r="S15" s="313"/>
      <c r="T15" s="313"/>
      <c r="U15" s="313"/>
      <c r="V15" s="313">
        <v>2</v>
      </c>
      <c r="W15" s="313"/>
      <c r="X15" s="313"/>
      <c r="Y15" s="313"/>
      <c r="Z15" s="313">
        <v>2</v>
      </c>
      <c r="AA15" s="313"/>
      <c r="AB15" s="313">
        <v>18.2013</v>
      </c>
      <c r="AC15" s="313"/>
      <c r="AD15" s="313">
        <v>16</v>
      </c>
      <c r="AE15" s="313">
        <v>75.264</v>
      </c>
      <c r="AF15" s="313"/>
      <c r="AG15" s="313">
        <v>32.7516</v>
      </c>
    </row>
    <row r="16" s="304" customFormat="1" ht="22.8" customHeight="1" spans="1:33">
      <c r="A16" s="314" t="s">
        <v>562</v>
      </c>
      <c r="B16" s="314" t="s">
        <v>578</v>
      </c>
      <c r="C16" s="314" t="s">
        <v>565</v>
      </c>
      <c r="D16" s="315" t="s">
        <v>592</v>
      </c>
      <c r="E16" s="316" t="s">
        <v>567</v>
      </c>
      <c r="F16" s="318">
        <v>238.0569</v>
      </c>
      <c r="G16" s="318">
        <v>80</v>
      </c>
      <c r="H16" s="318"/>
      <c r="I16" s="318"/>
      <c r="J16" s="318"/>
      <c r="K16" s="318"/>
      <c r="L16" s="318"/>
      <c r="M16" s="318">
        <v>1.84</v>
      </c>
      <c r="N16" s="318"/>
      <c r="O16" s="318"/>
      <c r="P16" s="318">
        <v>10</v>
      </c>
      <c r="Q16" s="318"/>
      <c r="R16" s="318"/>
      <c r="S16" s="318"/>
      <c r="T16" s="318"/>
      <c r="U16" s="318"/>
      <c r="V16" s="318">
        <v>2</v>
      </c>
      <c r="W16" s="318"/>
      <c r="X16" s="318"/>
      <c r="Y16" s="318"/>
      <c r="Z16" s="318">
        <v>2</v>
      </c>
      <c r="AA16" s="318"/>
      <c r="AB16" s="318">
        <v>18.2013</v>
      </c>
      <c r="AC16" s="318"/>
      <c r="AD16" s="318">
        <v>16</v>
      </c>
      <c r="AE16" s="318">
        <v>75.264</v>
      </c>
      <c r="AF16" s="318"/>
      <c r="AG16" s="318">
        <v>32.7516</v>
      </c>
    </row>
    <row r="17" s="304" customFormat="1" ht="22.8" customHeight="1" spans="1:33">
      <c r="A17" s="309"/>
      <c r="B17" s="309"/>
      <c r="C17" s="309"/>
      <c r="D17" s="311" t="s">
        <v>593</v>
      </c>
      <c r="E17" s="311" t="s">
        <v>594</v>
      </c>
      <c r="F17" s="313">
        <v>40.9164</v>
      </c>
      <c r="G17" s="313">
        <v>10.2</v>
      </c>
      <c r="H17" s="313">
        <v>3</v>
      </c>
      <c r="I17" s="313"/>
      <c r="J17" s="313"/>
      <c r="K17" s="313"/>
      <c r="L17" s="313"/>
      <c r="M17" s="313">
        <v>2</v>
      </c>
      <c r="N17" s="313"/>
      <c r="O17" s="313"/>
      <c r="P17" s="313">
        <v>5</v>
      </c>
      <c r="Q17" s="313"/>
      <c r="R17" s="313"/>
      <c r="S17" s="313"/>
      <c r="T17" s="313"/>
      <c r="U17" s="313"/>
      <c r="V17" s="313"/>
      <c r="W17" s="313"/>
      <c r="X17" s="313"/>
      <c r="Y17" s="313"/>
      <c r="Z17" s="313"/>
      <c r="AA17" s="313"/>
      <c r="AB17" s="313">
        <v>2.6971</v>
      </c>
      <c r="AC17" s="313"/>
      <c r="AD17" s="313">
        <v>3.2</v>
      </c>
      <c r="AE17" s="313">
        <v>11.448</v>
      </c>
      <c r="AF17" s="313"/>
      <c r="AG17" s="313">
        <v>3.3713</v>
      </c>
    </row>
    <row r="18" s="304" customFormat="1" ht="22.8" customHeight="1" spans="1:33">
      <c r="A18" s="309"/>
      <c r="B18" s="309"/>
      <c r="C18" s="309"/>
      <c r="D18" s="312" t="s">
        <v>595</v>
      </c>
      <c r="E18" s="312" t="s">
        <v>596</v>
      </c>
      <c r="F18" s="313">
        <v>40.9164</v>
      </c>
      <c r="G18" s="313">
        <v>10.2</v>
      </c>
      <c r="H18" s="313">
        <v>3</v>
      </c>
      <c r="I18" s="313"/>
      <c r="J18" s="313"/>
      <c r="K18" s="313"/>
      <c r="L18" s="313"/>
      <c r="M18" s="313">
        <v>2</v>
      </c>
      <c r="N18" s="313"/>
      <c r="O18" s="313"/>
      <c r="P18" s="313">
        <v>5</v>
      </c>
      <c r="Q18" s="313"/>
      <c r="R18" s="313"/>
      <c r="S18" s="313"/>
      <c r="T18" s="313"/>
      <c r="U18" s="313"/>
      <c r="V18" s="313"/>
      <c r="W18" s="313"/>
      <c r="X18" s="313"/>
      <c r="Y18" s="313"/>
      <c r="Z18" s="313"/>
      <c r="AA18" s="313"/>
      <c r="AB18" s="313">
        <v>2.6971</v>
      </c>
      <c r="AC18" s="313"/>
      <c r="AD18" s="313">
        <v>3.2</v>
      </c>
      <c r="AE18" s="313">
        <v>11.448</v>
      </c>
      <c r="AF18" s="313"/>
      <c r="AG18" s="313">
        <v>3.3713</v>
      </c>
    </row>
    <row r="19" s="304" customFormat="1" ht="22.8" customHeight="1" spans="1:33">
      <c r="A19" s="321" t="s">
        <v>562</v>
      </c>
      <c r="B19" s="321"/>
      <c r="C19" s="321"/>
      <c r="D19" s="311" t="s">
        <v>562</v>
      </c>
      <c r="E19" s="311" t="s">
        <v>143</v>
      </c>
      <c r="F19" s="313">
        <v>40.9164</v>
      </c>
      <c r="G19" s="313">
        <v>10.2</v>
      </c>
      <c r="H19" s="313">
        <v>3</v>
      </c>
      <c r="I19" s="313"/>
      <c r="J19" s="313"/>
      <c r="K19" s="313"/>
      <c r="L19" s="313"/>
      <c r="M19" s="313">
        <v>2</v>
      </c>
      <c r="N19" s="313"/>
      <c r="O19" s="313"/>
      <c r="P19" s="313">
        <v>5</v>
      </c>
      <c r="Q19" s="313"/>
      <c r="R19" s="313"/>
      <c r="S19" s="313"/>
      <c r="T19" s="313"/>
      <c r="U19" s="313"/>
      <c r="V19" s="313"/>
      <c r="W19" s="313"/>
      <c r="X19" s="313"/>
      <c r="Y19" s="313"/>
      <c r="Z19" s="313"/>
      <c r="AA19" s="313"/>
      <c r="AB19" s="313">
        <v>2.6971</v>
      </c>
      <c r="AC19" s="313"/>
      <c r="AD19" s="313">
        <v>3.2</v>
      </c>
      <c r="AE19" s="313">
        <v>11.448</v>
      </c>
      <c r="AF19" s="313"/>
      <c r="AG19" s="313">
        <v>3.3713</v>
      </c>
    </row>
    <row r="20" s="304" customFormat="1" ht="22.8" customHeight="1" spans="1:33">
      <c r="A20" s="321" t="s">
        <v>562</v>
      </c>
      <c r="B20" s="321" t="s">
        <v>597</v>
      </c>
      <c r="C20" s="321"/>
      <c r="D20" s="311" t="s">
        <v>598</v>
      </c>
      <c r="E20" s="311" t="s">
        <v>188</v>
      </c>
      <c r="F20" s="313">
        <v>40.9164</v>
      </c>
      <c r="G20" s="313">
        <v>10.2</v>
      </c>
      <c r="H20" s="313">
        <v>3</v>
      </c>
      <c r="I20" s="313"/>
      <c r="J20" s="313"/>
      <c r="K20" s="313"/>
      <c r="L20" s="313"/>
      <c r="M20" s="313">
        <v>2</v>
      </c>
      <c r="N20" s="313"/>
      <c r="O20" s="313"/>
      <c r="P20" s="313">
        <v>5</v>
      </c>
      <c r="Q20" s="313"/>
      <c r="R20" s="313"/>
      <c r="S20" s="313"/>
      <c r="T20" s="313"/>
      <c r="U20" s="313"/>
      <c r="V20" s="313"/>
      <c r="W20" s="313"/>
      <c r="X20" s="313"/>
      <c r="Y20" s="313"/>
      <c r="Z20" s="313"/>
      <c r="AA20" s="313"/>
      <c r="AB20" s="313">
        <v>2.6971</v>
      </c>
      <c r="AC20" s="313"/>
      <c r="AD20" s="313">
        <v>3.2</v>
      </c>
      <c r="AE20" s="313">
        <v>11.448</v>
      </c>
      <c r="AF20" s="313"/>
      <c r="AG20" s="313">
        <v>3.3713</v>
      </c>
    </row>
    <row r="21" s="304" customFormat="1" ht="22.8" customHeight="1" spans="1:33">
      <c r="A21" s="314" t="s">
        <v>562</v>
      </c>
      <c r="B21" s="314" t="s">
        <v>597</v>
      </c>
      <c r="C21" s="314" t="s">
        <v>565</v>
      </c>
      <c r="D21" s="315" t="s">
        <v>599</v>
      </c>
      <c r="E21" s="316" t="s">
        <v>567</v>
      </c>
      <c r="F21" s="318">
        <v>40.9164</v>
      </c>
      <c r="G21" s="318">
        <v>10.2</v>
      </c>
      <c r="H21" s="318">
        <v>3</v>
      </c>
      <c r="I21" s="318"/>
      <c r="J21" s="318"/>
      <c r="K21" s="318"/>
      <c r="L21" s="318"/>
      <c r="M21" s="318">
        <v>2</v>
      </c>
      <c r="N21" s="318"/>
      <c r="O21" s="318"/>
      <c r="P21" s="318">
        <v>5</v>
      </c>
      <c r="Q21" s="318"/>
      <c r="R21" s="318"/>
      <c r="S21" s="318"/>
      <c r="T21" s="318"/>
      <c r="U21" s="318"/>
      <c r="V21" s="318"/>
      <c r="W21" s="318"/>
      <c r="X21" s="318"/>
      <c r="Y21" s="318"/>
      <c r="Z21" s="318"/>
      <c r="AA21" s="318"/>
      <c r="AB21" s="318">
        <v>2.6971</v>
      </c>
      <c r="AC21" s="318"/>
      <c r="AD21" s="318">
        <v>3.2</v>
      </c>
      <c r="AE21" s="318">
        <v>11.448</v>
      </c>
      <c r="AF21" s="318"/>
      <c r="AG21" s="318">
        <v>3.3713</v>
      </c>
    </row>
    <row r="22" s="304" customFormat="1" ht="22.8" customHeight="1" spans="1:33">
      <c r="A22" s="309"/>
      <c r="B22" s="309"/>
      <c r="C22" s="309"/>
      <c r="D22" s="311" t="s">
        <v>600</v>
      </c>
      <c r="E22" s="311" t="s">
        <v>601</v>
      </c>
      <c r="F22" s="313">
        <v>51.3208</v>
      </c>
      <c r="G22" s="313">
        <v>11.18</v>
      </c>
      <c r="H22" s="313"/>
      <c r="I22" s="313"/>
      <c r="J22" s="313"/>
      <c r="K22" s="313"/>
      <c r="L22" s="313"/>
      <c r="M22" s="313">
        <v>1</v>
      </c>
      <c r="N22" s="313"/>
      <c r="O22" s="313"/>
      <c r="P22" s="313">
        <v>3</v>
      </c>
      <c r="Q22" s="313"/>
      <c r="R22" s="313"/>
      <c r="S22" s="313"/>
      <c r="T22" s="313">
        <v>2</v>
      </c>
      <c r="U22" s="313">
        <v>1</v>
      </c>
      <c r="V22" s="313"/>
      <c r="W22" s="313"/>
      <c r="X22" s="313"/>
      <c r="Y22" s="313"/>
      <c r="Z22" s="313">
        <v>2.5</v>
      </c>
      <c r="AA22" s="313"/>
      <c r="AB22" s="313">
        <v>3.8137</v>
      </c>
      <c r="AC22" s="313"/>
      <c r="AD22" s="313">
        <v>3.2</v>
      </c>
      <c r="AE22" s="313">
        <v>16.86</v>
      </c>
      <c r="AF22" s="313"/>
      <c r="AG22" s="313">
        <v>6.7671</v>
      </c>
    </row>
    <row r="23" s="304" customFormat="1" ht="22.8" customHeight="1" spans="1:33">
      <c r="A23" s="309"/>
      <c r="B23" s="309"/>
      <c r="C23" s="309"/>
      <c r="D23" s="312" t="s">
        <v>602</v>
      </c>
      <c r="E23" s="312" t="s">
        <v>603</v>
      </c>
      <c r="F23" s="313">
        <v>51.3208</v>
      </c>
      <c r="G23" s="313">
        <v>11.18</v>
      </c>
      <c r="H23" s="313"/>
      <c r="I23" s="313"/>
      <c r="J23" s="313"/>
      <c r="K23" s="313"/>
      <c r="L23" s="313"/>
      <c r="M23" s="313">
        <v>1</v>
      </c>
      <c r="N23" s="313"/>
      <c r="O23" s="313"/>
      <c r="P23" s="313">
        <v>3</v>
      </c>
      <c r="Q23" s="313"/>
      <c r="R23" s="313"/>
      <c r="S23" s="313"/>
      <c r="T23" s="313">
        <v>2</v>
      </c>
      <c r="U23" s="313">
        <v>1</v>
      </c>
      <c r="V23" s="313"/>
      <c r="W23" s="313"/>
      <c r="X23" s="313"/>
      <c r="Y23" s="313"/>
      <c r="Z23" s="313">
        <v>2.5</v>
      </c>
      <c r="AA23" s="313"/>
      <c r="AB23" s="313">
        <v>3.8137</v>
      </c>
      <c r="AC23" s="313"/>
      <c r="AD23" s="313">
        <v>3.2</v>
      </c>
      <c r="AE23" s="313">
        <v>16.86</v>
      </c>
      <c r="AF23" s="313"/>
      <c r="AG23" s="313">
        <v>6.7671</v>
      </c>
    </row>
    <row r="24" s="304" customFormat="1" ht="22.8" customHeight="1" spans="1:33">
      <c r="A24" s="321" t="s">
        <v>562</v>
      </c>
      <c r="B24" s="321"/>
      <c r="C24" s="321"/>
      <c r="D24" s="311" t="s">
        <v>562</v>
      </c>
      <c r="E24" s="311" t="s">
        <v>143</v>
      </c>
      <c r="F24" s="313">
        <v>51.3208</v>
      </c>
      <c r="G24" s="313">
        <v>11.18</v>
      </c>
      <c r="H24" s="313"/>
      <c r="I24" s="313"/>
      <c r="J24" s="313"/>
      <c r="K24" s="313"/>
      <c r="L24" s="313"/>
      <c r="M24" s="313">
        <v>1</v>
      </c>
      <c r="N24" s="313"/>
      <c r="O24" s="313"/>
      <c r="P24" s="313">
        <v>3</v>
      </c>
      <c r="Q24" s="313"/>
      <c r="R24" s="313"/>
      <c r="S24" s="313"/>
      <c r="T24" s="313">
        <v>2</v>
      </c>
      <c r="U24" s="313">
        <v>1</v>
      </c>
      <c r="V24" s="313"/>
      <c r="W24" s="313"/>
      <c r="X24" s="313"/>
      <c r="Y24" s="313"/>
      <c r="Z24" s="313">
        <v>2.5</v>
      </c>
      <c r="AA24" s="313"/>
      <c r="AB24" s="313">
        <v>3.8137</v>
      </c>
      <c r="AC24" s="313"/>
      <c r="AD24" s="313">
        <v>3.2</v>
      </c>
      <c r="AE24" s="313">
        <v>16.86</v>
      </c>
      <c r="AF24" s="313"/>
      <c r="AG24" s="313">
        <v>6.7671</v>
      </c>
    </row>
    <row r="25" s="304" customFormat="1" ht="22.8" customHeight="1" spans="1:33">
      <c r="A25" s="321" t="s">
        <v>562</v>
      </c>
      <c r="B25" s="321" t="s">
        <v>604</v>
      </c>
      <c r="C25" s="321"/>
      <c r="D25" s="311" t="s">
        <v>605</v>
      </c>
      <c r="E25" s="311" t="s">
        <v>187</v>
      </c>
      <c r="F25" s="313">
        <v>51.3208</v>
      </c>
      <c r="G25" s="313">
        <v>11.18</v>
      </c>
      <c r="H25" s="313"/>
      <c r="I25" s="313"/>
      <c r="J25" s="313"/>
      <c r="K25" s="313"/>
      <c r="L25" s="313"/>
      <c r="M25" s="313">
        <v>1</v>
      </c>
      <c r="N25" s="313"/>
      <c r="O25" s="313"/>
      <c r="P25" s="313">
        <v>3</v>
      </c>
      <c r="Q25" s="313"/>
      <c r="R25" s="313"/>
      <c r="S25" s="313"/>
      <c r="T25" s="313">
        <v>2</v>
      </c>
      <c r="U25" s="313">
        <v>1</v>
      </c>
      <c r="V25" s="313"/>
      <c r="W25" s="313"/>
      <c r="X25" s="313"/>
      <c r="Y25" s="313"/>
      <c r="Z25" s="313">
        <v>2.5</v>
      </c>
      <c r="AA25" s="313"/>
      <c r="AB25" s="313">
        <v>3.8137</v>
      </c>
      <c r="AC25" s="313"/>
      <c r="AD25" s="313">
        <v>3.2</v>
      </c>
      <c r="AE25" s="313">
        <v>16.86</v>
      </c>
      <c r="AF25" s="313"/>
      <c r="AG25" s="313">
        <v>6.7671</v>
      </c>
    </row>
    <row r="26" s="304" customFormat="1" ht="22.8" customHeight="1" spans="1:33">
      <c r="A26" s="314" t="s">
        <v>562</v>
      </c>
      <c r="B26" s="314" t="s">
        <v>604</v>
      </c>
      <c r="C26" s="314" t="s">
        <v>565</v>
      </c>
      <c r="D26" s="315" t="s">
        <v>606</v>
      </c>
      <c r="E26" s="316" t="s">
        <v>567</v>
      </c>
      <c r="F26" s="318">
        <v>51.3208</v>
      </c>
      <c r="G26" s="318">
        <v>11.18</v>
      </c>
      <c r="H26" s="318"/>
      <c r="I26" s="318"/>
      <c r="J26" s="318"/>
      <c r="K26" s="318"/>
      <c r="L26" s="318"/>
      <c r="M26" s="318">
        <v>1</v>
      </c>
      <c r="N26" s="318"/>
      <c r="O26" s="318"/>
      <c r="P26" s="318">
        <v>3</v>
      </c>
      <c r="Q26" s="318"/>
      <c r="R26" s="318"/>
      <c r="S26" s="318"/>
      <c r="T26" s="318">
        <v>2</v>
      </c>
      <c r="U26" s="318">
        <v>1</v>
      </c>
      <c r="V26" s="318"/>
      <c r="W26" s="318"/>
      <c r="X26" s="318"/>
      <c r="Y26" s="318"/>
      <c r="Z26" s="318">
        <v>2.5</v>
      </c>
      <c r="AA26" s="318"/>
      <c r="AB26" s="318">
        <v>3.8137</v>
      </c>
      <c r="AC26" s="318"/>
      <c r="AD26" s="318">
        <v>3.2</v>
      </c>
      <c r="AE26" s="318">
        <v>16.86</v>
      </c>
      <c r="AF26" s="318"/>
      <c r="AG26" s="318">
        <v>6.7671</v>
      </c>
    </row>
    <row r="27" s="304" customFormat="1" ht="22.8" customHeight="1" spans="1:33">
      <c r="A27" s="309"/>
      <c r="B27" s="309"/>
      <c r="C27" s="309"/>
      <c r="D27" s="311" t="s">
        <v>607</v>
      </c>
      <c r="E27" s="311" t="s">
        <v>608</v>
      </c>
      <c r="F27" s="313">
        <v>122.8584</v>
      </c>
      <c r="G27" s="313">
        <v>26.1</v>
      </c>
      <c r="H27" s="313">
        <v>15</v>
      </c>
      <c r="I27" s="313"/>
      <c r="J27" s="313"/>
      <c r="K27" s="313"/>
      <c r="L27" s="313"/>
      <c r="M27" s="313"/>
      <c r="N27" s="313"/>
      <c r="O27" s="313"/>
      <c r="P27" s="313">
        <v>15</v>
      </c>
      <c r="Q27" s="313"/>
      <c r="R27" s="313">
        <v>2</v>
      </c>
      <c r="S27" s="313"/>
      <c r="T27" s="313"/>
      <c r="U27" s="313"/>
      <c r="V27" s="313"/>
      <c r="W27" s="313"/>
      <c r="X27" s="313"/>
      <c r="Y27" s="313"/>
      <c r="Z27" s="313"/>
      <c r="AA27" s="313"/>
      <c r="AB27" s="313">
        <v>9.1495</v>
      </c>
      <c r="AC27" s="313"/>
      <c r="AD27" s="313">
        <v>3.2</v>
      </c>
      <c r="AE27" s="313">
        <v>40.752</v>
      </c>
      <c r="AF27" s="313"/>
      <c r="AG27" s="313">
        <v>11.6569</v>
      </c>
    </row>
    <row r="28" s="304" customFormat="1" ht="22.8" customHeight="1" spans="1:33">
      <c r="A28" s="309"/>
      <c r="B28" s="309"/>
      <c r="C28" s="309"/>
      <c r="D28" s="312" t="s">
        <v>609</v>
      </c>
      <c r="E28" s="312" t="s">
        <v>610</v>
      </c>
      <c r="F28" s="313">
        <v>122.8584</v>
      </c>
      <c r="G28" s="313">
        <v>26.1</v>
      </c>
      <c r="H28" s="313">
        <v>15</v>
      </c>
      <c r="I28" s="313"/>
      <c r="J28" s="313"/>
      <c r="K28" s="313"/>
      <c r="L28" s="313"/>
      <c r="M28" s="313"/>
      <c r="N28" s="313"/>
      <c r="O28" s="313"/>
      <c r="P28" s="313">
        <v>15</v>
      </c>
      <c r="Q28" s="313"/>
      <c r="R28" s="313">
        <v>2</v>
      </c>
      <c r="S28" s="313"/>
      <c r="T28" s="313"/>
      <c r="U28" s="313"/>
      <c r="V28" s="313"/>
      <c r="W28" s="313"/>
      <c r="X28" s="313"/>
      <c r="Y28" s="313"/>
      <c r="Z28" s="313"/>
      <c r="AA28" s="313"/>
      <c r="AB28" s="313">
        <v>9.1495</v>
      </c>
      <c r="AC28" s="313"/>
      <c r="AD28" s="313">
        <v>3.2</v>
      </c>
      <c r="AE28" s="313">
        <v>40.752</v>
      </c>
      <c r="AF28" s="313"/>
      <c r="AG28" s="313">
        <v>11.6569</v>
      </c>
    </row>
    <row r="29" s="304" customFormat="1" ht="22.8" customHeight="1" spans="1:33">
      <c r="A29" s="321" t="s">
        <v>562</v>
      </c>
      <c r="B29" s="321"/>
      <c r="C29" s="321"/>
      <c r="D29" s="311" t="s">
        <v>562</v>
      </c>
      <c r="E29" s="311" t="s">
        <v>143</v>
      </c>
      <c r="F29" s="313">
        <v>122.8584</v>
      </c>
      <c r="G29" s="313">
        <v>26.1</v>
      </c>
      <c r="H29" s="313">
        <v>15</v>
      </c>
      <c r="I29" s="313"/>
      <c r="J29" s="313"/>
      <c r="K29" s="313"/>
      <c r="L29" s="313"/>
      <c r="M29" s="313"/>
      <c r="N29" s="313"/>
      <c r="O29" s="313"/>
      <c r="P29" s="313">
        <v>15</v>
      </c>
      <c r="Q29" s="313"/>
      <c r="R29" s="313">
        <v>2</v>
      </c>
      <c r="S29" s="313"/>
      <c r="T29" s="313"/>
      <c r="U29" s="313"/>
      <c r="V29" s="313"/>
      <c r="W29" s="313"/>
      <c r="X29" s="313"/>
      <c r="Y29" s="313"/>
      <c r="Z29" s="313"/>
      <c r="AA29" s="313"/>
      <c r="AB29" s="313">
        <v>9.1495</v>
      </c>
      <c r="AC29" s="313"/>
      <c r="AD29" s="313">
        <v>3.2</v>
      </c>
      <c r="AE29" s="313">
        <v>40.752</v>
      </c>
      <c r="AF29" s="313"/>
      <c r="AG29" s="313">
        <v>11.6569</v>
      </c>
    </row>
    <row r="30" s="304" customFormat="1" ht="22.8" customHeight="1" spans="1:33">
      <c r="A30" s="321" t="s">
        <v>562</v>
      </c>
      <c r="B30" s="321" t="s">
        <v>611</v>
      </c>
      <c r="C30" s="321"/>
      <c r="D30" s="311" t="s">
        <v>612</v>
      </c>
      <c r="E30" s="311" t="s">
        <v>184</v>
      </c>
      <c r="F30" s="313">
        <v>122.8584</v>
      </c>
      <c r="G30" s="313">
        <v>26.1</v>
      </c>
      <c r="H30" s="313">
        <v>15</v>
      </c>
      <c r="I30" s="313"/>
      <c r="J30" s="313"/>
      <c r="K30" s="313"/>
      <c r="L30" s="313"/>
      <c r="M30" s="313"/>
      <c r="N30" s="313"/>
      <c r="O30" s="313"/>
      <c r="P30" s="313">
        <v>15</v>
      </c>
      <c r="Q30" s="313"/>
      <c r="R30" s="313">
        <v>2</v>
      </c>
      <c r="S30" s="313"/>
      <c r="T30" s="313"/>
      <c r="U30" s="313"/>
      <c r="V30" s="313"/>
      <c r="W30" s="313"/>
      <c r="X30" s="313"/>
      <c r="Y30" s="313"/>
      <c r="Z30" s="313"/>
      <c r="AA30" s="313"/>
      <c r="AB30" s="313">
        <v>9.1495</v>
      </c>
      <c r="AC30" s="313"/>
      <c r="AD30" s="313">
        <v>3.2</v>
      </c>
      <c r="AE30" s="313">
        <v>40.752</v>
      </c>
      <c r="AF30" s="313"/>
      <c r="AG30" s="313">
        <v>11.6569</v>
      </c>
    </row>
    <row r="31" s="304" customFormat="1" ht="22.8" customHeight="1" spans="1:33">
      <c r="A31" s="314" t="s">
        <v>562</v>
      </c>
      <c r="B31" s="314" t="s">
        <v>611</v>
      </c>
      <c r="C31" s="314" t="s">
        <v>565</v>
      </c>
      <c r="D31" s="315" t="s">
        <v>613</v>
      </c>
      <c r="E31" s="316" t="s">
        <v>567</v>
      </c>
      <c r="F31" s="318">
        <v>122.8584</v>
      </c>
      <c r="G31" s="318">
        <v>26.1</v>
      </c>
      <c r="H31" s="318">
        <v>15</v>
      </c>
      <c r="I31" s="318"/>
      <c r="J31" s="318"/>
      <c r="K31" s="318"/>
      <c r="L31" s="318"/>
      <c r="M31" s="318"/>
      <c r="N31" s="318"/>
      <c r="O31" s="318"/>
      <c r="P31" s="318">
        <v>15</v>
      </c>
      <c r="Q31" s="318"/>
      <c r="R31" s="318">
        <v>2</v>
      </c>
      <c r="S31" s="318"/>
      <c r="T31" s="318"/>
      <c r="U31" s="318"/>
      <c r="V31" s="318"/>
      <c r="W31" s="318"/>
      <c r="X31" s="318"/>
      <c r="Y31" s="318"/>
      <c r="Z31" s="318"/>
      <c r="AA31" s="318"/>
      <c r="AB31" s="318">
        <v>9.1495</v>
      </c>
      <c r="AC31" s="318"/>
      <c r="AD31" s="318">
        <v>3.2</v>
      </c>
      <c r="AE31" s="318">
        <v>40.752</v>
      </c>
      <c r="AF31" s="318"/>
      <c r="AG31" s="318">
        <v>11.6569</v>
      </c>
    </row>
    <row r="32" s="304" customFormat="1" ht="22.8" customHeight="1" spans="1:33">
      <c r="A32" s="309"/>
      <c r="B32" s="309"/>
      <c r="C32" s="309"/>
      <c r="D32" s="311" t="s">
        <v>614</v>
      </c>
      <c r="E32" s="311" t="s">
        <v>615</v>
      </c>
      <c r="F32" s="313">
        <v>43.8337</v>
      </c>
      <c r="G32" s="313">
        <v>15</v>
      </c>
      <c r="H32" s="313">
        <v>5</v>
      </c>
      <c r="I32" s="313"/>
      <c r="J32" s="313"/>
      <c r="K32" s="313"/>
      <c r="L32" s="313"/>
      <c r="M32" s="313"/>
      <c r="N32" s="313"/>
      <c r="O32" s="313"/>
      <c r="P32" s="313">
        <v>3.44</v>
      </c>
      <c r="Q32" s="313"/>
      <c r="R32" s="313"/>
      <c r="S32" s="313"/>
      <c r="T32" s="313"/>
      <c r="U32" s="313"/>
      <c r="V32" s="313"/>
      <c r="W32" s="313"/>
      <c r="X32" s="313"/>
      <c r="Y32" s="313"/>
      <c r="Z32" s="313"/>
      <c r="AA32" s="313"/>
      <c r="AB32" s="313">
        <v>3.1172</v>
      </c>
      <c r="AC32" s="313"/>
      <c r="AD32" s="313"/>
      <c r="AE32" s="313">
        <v>13.38</v>
      </c>
      <c r="AF32" s="313"/>
      <c r="AG32" s="313">
        <v>3.8965</v>
      </c>
    </row>
    <row r="33" s="304" customFormat="1" ht="22.8" customHeight="1" spans="1:33">
      <c r="A33" s="309"/>
      <c r="B33" s="309"/>
      <c r="C33" s="309"/>
      <c r="D33" s="312" t="s">
        <v>616</v>
      </c>
      <c r="E33" s="312" t="s">
        <v>617</v>
      </c>
      <c r="F33" s="313">
        <v>43.8337</v>
      </c>
      <c r="G33" s="313">
        <v>15</v>
      </c>
      <c r="H33" s="313">
        <v>5</v>
      </c>
      <c r="I33" s="313"/>
      <c r="J33" s="313"/>
      <c r="K33" s="313"/>
      <c r="L33" s="313"/>
      <c r="M33" s="313"/>
      <c r="N33" s="313"/>
      <c r="O33" s="313"/>
      <c r="P33" s="313">
        <v>3.44</v>
      </c>
      <c r="Q33" s="313"/>
      <c r="R33" s="313"/>
      <c r="S33" s="313"/>
      <c r="T33" s="313"/>
      <c r="U33" s="313"/>
      <c r="V33" s="313"/>
      <c r="W33" s="313"/>
      <c r="X33" s="313"/>
      <c r="Y33" s="313"/>
      <c r="Z33" s="313"/>
      <c r="AA33" s="313"/>
      <c r="AB33" s="313">
        <v>3.1172</v>
      </c>
      <c r="AC33" s="313"/>
      <c r="AD33" s="313"/>
      <c r="AE33" s="313">
        <v>13.38</v>
      </c>
      <c r="AF33" s="313"/>
      <c r="AG33" s="313">
        <v>3.8965</v>
      </c>
    </row>
    <row r="34" s="304" customFormat="1" ht="22.8" customHeight="1" spans="1:33">
      <c r="A34" s="321" t="s">
        <v>562</v>
      </c>
      <c r="B34" s="321"/>
      <c r="C34" s="321"/>
      <c r="D34" s="311" t="s">
        <v>562</v>
      </c>
      <c r="E34" s="311" t="s">
        <v>143</v>
      </c>
      <c r="F34" s="313">
        <v>43.8337</v>
      </c>
      <c r="G34" s="313">
        <v>15</v>
      </c>
      <c r="H34" s="313">
        <v>5</v>
      </c>
      <c r="I34" s="313"/>
      <c r="J34" s="313"/>
      <c r="K34" s="313"/>
      <c r="L34" s="313"/>
      <c r="M34" s="313"/>
      <c r="N34" s="313"/>
      <c r="O34" s="313"/>
      <c r="P34" s="313">
        <v>3.44</v>
      </c>
      <c r="Q34" s="313"/>
      <c r="R34" s="313"/>
      <c r="S34" s="313"/>
      <c r="T34" s="313"/>
      <c r="U34" s="313"/>
      <c r="V34" s="313"/>
      <c r="W34" s="313"/>
      <c r="X34" s="313"/>
      <c r="Y34" s="313"/>
      <c r="Z34" s="313"/>
      <c r="AA34" s="313"/>
      <c r="AB34" s="313">
        <v>3.1172</v>
      </c>
      <c r="AC34" s="313"/>
      <c r="AD34" s="313"/>
      <c r="AE34" s="313">
        <v>13.38</v>
      </c>
      <c r="AF34" s="313"/>
      <c r="AG34" s="313">
        <v>3.8965</v>
      </c>
    </row>
    <row r="35" s="304" customFormat="1" ht="22.8" customHeight="1" spans="1:33">
      <c r="A35" s="321" t="s">
        <v>562</v>
      </c>
      <c r="B35" s="321" t="s">
        <v>563</v>
      </c>
      <c r="C35" s="321"/>
      <c r="D35" s="311" t="s">
        <v>564</v>
      </c>
      <c r="E35" s="311" t="s">
        <v>183</v>
      </c>
      <c r="F35" s="313">
        <v>43.8337</v>
      </c>
      <c r="G35" s="313">
        <v>15</v>
      </c>
      <c r="H35" s="313">
        <v>5</v>
      </c>
      <c r="I35" s="313"/>
      <c r="J35" s="313"/>
      <c r="K35" s="313"/>
      <c r="L35" s="313"/>
      <c r="M35" s="313"/>
      <c r="N35" s="313"/>
      <c r="O35" s="313"/>
      <c r="P35" s="313">
        <v>3.44</v>
      </c>
      <c r="Q35" s="313"/>
      <c r="R35" s="313"/>
      <c r="S35" s="313"/>
      <c r="T35" s="313"/>
      <c r="U35" s="313"/>
      <c r="V35" s="313"/>
      <c r="W35" s="313"/>
      <c r="X35" s="313"/>
      <c r="Y35" s="313"/>
      <c r="Z35" s="313"/>
      <c r="AA35" s="313"/>
      <c r="AB35" s="313">
        <v>3.1172</v>
      </c>
      <c r="AC35" s="313"/>
      <c r="AD35" s="313"/>
      <c r="AE35" s="313">
        <v>13.38</v>
      </c>
      <c r="AF35" s="313"/>
      <c r="AG35" s="313">
        <v>3.8965</v>
      </c>
    </row>
    <row r="36" s="304" customFormat="1" ht="22.8" customHeight="1" spans="1:33">
      <c r="A36" s="314" t="s">
        <v>562</v>
      </c>
      <c r="B36" s="314" t="s">
        <v>563</v>
      </c>
      <c r="C36" s="314" t="s">
        <v>565</v>
      </c>
      <c r="D36" s="315" t="s">
        <v>566</v>
      </c>
      <c r="E36" s="316" t="s">
        <v>567</v>
      </c>
      <c r="F36" s="318">
        <v>43.8337</v>
      </c>
      <c r="G36" s="318">
        <v>15</v>
      </c>
      <c r="H36" s="318">
        <v>5</v>
      </c>
      <c r="I36" s="318"/>
      <c r="J36" s="318"/>
      <c r="K36" s="318"/>
      <c r="L36" s="318"/>
      <c r="M36" s="318"/>
      <c r="N36" s="318"/>
      <c r="O36" s="318"/>
      <c r="P36" s="318">
        <v>3.44</v>
      </c>
      <c r="Q36" s="318"/>
      <c r="R36" s="318"/>
      <c r="S36" s="318"/>
      <c r="T36" s="318"/>
      <c r="U36" s="318"/>
      <c r="V36" s="318"/>
      <c r="W36" s="318"/>
      <c r="X36" s="318"/>
      <c r="Y36" s="318"/>
      <c r="Z36" s="318"/>
      <c r="AA36" s="318"/>
      <c r="AB36" s="318">
        <v>3.1172</v>
      </c>
      <c r="AC36" s="318"/>
      <c r="AD36" s="318"/>
      <c r="AE36" s="318">
        <v>13.38</v>
      </c>
      <c r="AF36" s="318"/>
      <c r="AG36" s="318">
        <v>3.8965</v>
      </c>
    </row>
    <row r="37" s="304" customFormat="1" ht="22.8" customHeight="1" spans="1:33">
      <c r="A37" s="309"/>
      <c r="B37" s="309"/>
      <c r="C37" s="309"/>
      <c r="D37" s="311" t="s">
        <v>618</v>
      </c>
      <c r="E37" s="311" t="s">
        <v>619</v>
      </c>
      <c r="F37" s="313">
        <v>172.9554</v>
      </c>
      <c r="G37" s="313">
        <v>28.1</v>
      </c>
      <c r="H37" s="313">
        <v>12</v>
      </c>
      <c r="I37" s="313"/>
      <c r="J37" s="313"/>
      <c r="K37" s="313">
        <v>2</v>
      </c>
      <c r="L37" s="313"/>
      <c r="M37" s="313">
        <v>6</v>
      </c>
      <c r="N37" s="313"/>
      <c r="O37" s="313"/>
      <c r="P37" s="313">
        <v>10</v>
      </c>
      <c r="Q37" s="313"/>
      <c r="R37" s="313">
        <v>5.2</v>
      </c>
      <c r="S37" s="313">
        <v>3</v>
      </c>
      <c r="T37" s="313">
        <v>1</v>
      </c>
      <c r="U37" s="313">
        <v>0.69</v>
      </c>
      <c r="V37" s="313">
        <v>0.5</v>
      </c>
      <c r="W37" s="313"/>
      <c r="X37" s="313"/>
      <c r="Y37" s="313"/>
      <c r="Z37" s="313">
        <v>2.6</v>
      </c>
      <c r="AA37" s="313"/>
      <c r="AB37" s="313">
        <v>12.4104</v>
      </c>
      <c r="AC37" s="313"/>
      <c r="AD37" s="313">
        <v>19.2</v>
      </c>
      <c r="AE37" s="313">
        <v>54.312</v>
      </c>
      <c r="AF37" s="313">
        <v>0.43</v>
      </c>
      <c r="AG37" s="313">
        <v>15.513</v>
      </c>
    </row>
    <row r="38" s="304" customFormat="1" ht="22.8" customHeight="1" spans="1:33">
      <c r="A38" s="309"/>
      <c r="B38" s="309"/>
      <c r="C38" s="309"/>
      <c r="D38" s="312" t="s">
        <v>620</v>
      </c>
      <c r="E38" s="312" t="s">
        <v>621</v>
      </c>
      <c r="F38" s="313">
        <v>172.9554</v>
      </c>
      <c r="G38" s="313">
        <v>28.1</v>
      </c>
      <c r="H38" s="313">
        <v>12</v>
      </c>
      <c r="I38" s="313"/>
      <c r="J38" s="313"/>
      <c r="K38" s="313">
        <v>2</v>
      </c>
      <c r="L38" s="313"/>
      <c r="M38" s="313">
        <v>6</v>
      </c>
      <c r="N38" s="313"/>
      <c r="O38" s="313"/>
      <c r="P38" s="313">
        <v>10</v>
      </c>
      <c r="Q38" s="313"/>
      <c r="R38" s="313">
        <v>5.2</v>
      </c>
      <c r="S38" s="313">
        <v>3</v>
      </c>
      <c r="T38" s="313">
        <v>1</v>
      </c>
      <c r="U38" s="313">
        <v>0.69</v>
      </c>
      <c r="V38" s="313">
        <v>0.5</v>
      </c>
      <c r="W38" s="313"/>
      <c r="X38" s="313"/>
      <c r="Y38" s="313"/>
      <c r="Z38" s="313">
        <v>2.6</v>
      </c>
      <c r="AA38" s="313"/>
      <c r="AB38" s="313">
        <v>12.4104</v>
      </c>
      <c r="AC38" s="313"/>
      <c r="AD38" s="313">
        <v>19.2</v>
      </c>
      <c r="AE38" s="313">
        <v>54.312</v>
      </c>
      <c r="AF38" s="313">
        <v>0.43</v>
      </c>
      <c r="AG38" s="313">
        <v>15.513</v>
      </c>
    </row>
    <row r="39" s="304" customFormat="1" ht="22.8" customHeight="1" spans="1:33">
      <c r="A39" s="321" t="s">
        <v>562</v>
      </c>
      <c r="B39" s="321"/>
      <c r="C39" s="321"/>
      <c r="D39" s="311" t="s">
        <v>562</v>
      </c>
      <c r="E39" s="311" t="s">
        <v>143</v>
      </c>
      <c r="F39" s="313">
        <v>172.9554</v>
      </c>
      <c r="G39" s="313">
        <v>28.1</v>
      </c>
      <c r="H39" s="313">
        <v>12</v>
      </c>
      <c r="I39" s="313"/>
      <c r="J39" s="313"/>
      <c r="K39" s="313">
        <v>2</v>
      </c>
      <c r="L39" s="313"/>
      <c r="M39" s="313">
        <v>6</v>
      </c>
      <c r="N39" s="313"/>
      <c r="O39" s="313"/>
      <c r="P39" s="313">
        <v>10</v>
      </c>
      <c r="Q39" s="313"/>
      <c r="R39" s="313">
        <v>5.2</v>
      </c>
      <c r="S39" s="313">
        <v>3</v>
      </c>
      <c r="T39" s="313">
        <v>1</v>
      </c>
      <c r="U39" s="313">
        <v>0.69</v>
      </c>
      <c r="V39" s="313">
        <v>0.5</v>
      </c>
      <c r="W39" s="313"/>
      <c r="X39" s="313"/>
      <c r="Y39" s="313"/>
      <c r="Z39" s="313">
        <v>2.6</v>
      </c>
      <c r="AA39" s="313"/>
      <c r="AB39" s="313">
        <v>12.4104</v>
      </c>
      <c r="AC39" s="313"/>
      <c r="AD39" s="313">
        <v>19.2</v>
      </c>
      <c r="AE39" s="313">
        <v>54.312</v>
      </c>
      <c r="AF39" s="313">
        <v>0.43</v>
      </c>
      <c r="AG39" s="313">
        <v>15.513</v>
      </c>
    </row>
    <row r="40" s="304" customFormat="1" ht="22.8" customHeight="1" spans="1:33">
      <c r="A40" s="321" t="s">
        <v>562</v>
      </c>
      <c r="B40" s="321" t="s">
        <v>622</v>
      </c>
      <c r="C40" s="321"/>
      <c r="D40" s="311" t="s">
        <v>623</v>
      </c>
      <c r="E40" s="311" t="s">
        <v>154</v>
      </c>
      <c r="F40" s="313">
        <v>172.9554</v>
      </c>
      <c r="G40" s="313">
        <v>28.1</v>
      </c>
      <c r="H40" s="313">
        <v>12</v>
      </c>
      <c r="I40" s="313"/>
      <c r="J40" s="313"/>
      <c r="K40" s="313">
        <v>2</v>
      </c>
      <c r="L40" s="313"/>
      <c r="M40" s="313">
        <v>6</v>
      </c>
      <c r="N40" s="313"/>
      <c r="O40" s="313"/>
      <c r="P40" s="313">
        <v>10</v>
      </c>
      <c r="Q40" s="313"/>
      <c r="R40" s="313">
        <v>5.2</v>
      </c>
      <c r="S40" s="313">
        <v>3</v>
      </c>
      <c r="T40" s="313">
        <v>1</v>
      </c>
      <c r="U40" s="313">
        <v>0.69</v>
      </c>
      <c r="V40" s="313">
        <v>0.5</v>
      </c>
      <c r="W40" s="313"/>
      <c r="X40" s="313"/>
      <c r="Y40" s="313"/>
      <c r="Z40" s="313">
        <v>2.6</v>
      </c>
      <c r="AA40" s="313"/>
      <c r="AB40" s="313">
        <v>12.4104</v>
      </c>
      <c r="AC40" s="313"/>
      <c r="AD40" s="313">
        <v>19.2</v>
      </c>
      <c r="AE40" s="313">
        <v>54.312</v>
      </c>
      <c r="AF40" s="313">
        <v>0.43</v>
      </c>
      <c r="AG40" s="313">
        <v>15.513</v>
      </c>
    </row>
    <row r="41" s="304" customFormat="1" ht="22.8" customHeight="1" spans="1:33">
      <c r="A41" s="314" t="s">
        <v>562</v>
      </c>
      <c r="B41" s="314" t="s">
        <v>622</v>
      </c>
      <c r="C41" s="314" t="s">
        <v>565</v>
      </c>
      <c r="D41" s="315" t="s">
        <v>624</v>
      </c>
      <c r="E41" s="316" t="s">
        <v>567</v>
      </c>
      <c r="F41" s="318">
        <v>73.512</v>
      </c>
      <c r="G41" s="318"/>
      <c r="H41" s="318"/>
      <c r="I41" s="318"/>
      <c r="J41" s="318"/>
      <c r="K41" s="318"/>
      <c r="L41" s="318"/>
      <c r="M41" s="318"/>
      <c r="N41" s="318"/>
      <c r="O41" s="318"/>
      <c r="P41" s="318"/>
      <c r="Q41" s="318"/>
      <c r="R41" s="318"/>
      <c r="S41" s="318"/>
      <c r="T41" s="318"/>
      <c r="U41" s="318"/>
      <c r="V41" s="318"/>
      <c r="W41" s="318"/>
      <c r="X41" s="318"/>
      <c r="Y41" s="318"/>
      <c r="Z41" s="318"/>
      <c r="AA41" s="318"/>
      <c r="AB41" s="318"/>
      <c r="AC41" s="318"/>
      <c r="AD41" s="318">
        <v>19.2</v>
      </c>
      <c r="AE41" s="318">
        <v>54.312</v>
      </c>
      <c r="AF41" s="318"/>
      <c r="AG41" s="318"/>
    </row>
    <row r="42" s="304" customFormat="1" ht="22.8" customHeight="1" spans="1:33">
      <c r="A42" s="314" t="s">
        <v>562</v>
      </c>
      <c r="B42" s="314" t="s">
        <v>622</v>
      </c>
      <c r="C42" s="314" t="s">
        <v>583</v>
      </c>
      <c r="D42" s="315" t="s">
        <v>1249</v>
      </c>
      <c r="E42" s="316" t="s">
        <v>790</v>
      </c>
      <c r="F42" s="318">
        <v>99.4434</v>
      </c>
      <c r="G42" s="318">
        <v>28.1</v>
      </c>
      <c r="H42" s="318">
        <v>12</v>
      </c>
      <c r="I42" s="318"/>
      <c r="J42" s="318"/>
      <c r="K42" s="318">
        <v>2</v>
      </c>
      <c r="L42" s="318"/>
      <c r="M42" s="318">
        <v>6</v>
      </c>
      <c r="N42" s="318"/>
      <c r="O42" s="318"/>
      <c r="P42" s="318">
        <v>10</v>
      </c>
      <c r="Q42" s="318"/>
      <c r="R42" s="318">
        <v>5.2</v>
      </c>
      <c r="S42" s="318">
        <v>3</v>
      </c>
      <c r="T42" s="318">
        <v>1</v>
      </c>
      <c r="U42" s="318">
        <v>0.69</v>
      </c>
      <c r="V42" s="318">
        <v>0.5</v>
      </c>
      <c r="W42" s="318"/>
      <c r="X42" s="318"/>
      <c r="Y42" s="318"/>
      <c r="Z42" s="318">
        <v>2.6</v>
      </c>
      <c r="AA42" s="318"/>
      <c r="AB42" s="318">
        <v>12.4104</v>
      </c>
      <c r="AC42" s="318"/>
      <c r="AD42" s="318"/>
      <c r="AE42" s="318"/>
      <c r="AF42" s="318">
        <v>0.43</v>
      </c>
      <c r="AG42" s="318">
        <v>15.513</v>
      </c>
    </row>
    <row r="43" s="304" customFormat="1" ht="22.8" customHeight="1" spans="1:33">
      <c r="A43" s="309"/>
      <c r="B43" s="309"/>
      <c r="C43" s="309"/>
      <c r="D43" s="311" t="s">
        <v>625</v>
      </c>
      <c r="E43" s="311" t="s">
        <v>626</v>
      </c>
      <c r="F43" s="313">
        <v>22.5944</v>
      </c>
      <c r="G43" s="313">
        <v>5.14</v>
      </c>
      <c r="H43" s="313"/>
      <c r="I43" s="313"/>
      <c r="J43" s="313"/>
      <c r="K43" s="313"/>
      <c r="L43" s="313"/>
      <c r="M43" s="313">
        <v>1.5</v>
      </c>
      <c r="N43" s="313"/>
      <c r="O43" s="313"/>
      <c r="P43" s="313">
        <v>1</v>
      </c>
      <c r="Q43" s="313"/>
      <c r="R43" s="313"/>
      <c r="S43" s="313"/>
      <c r="T43" s="313"/>
      <c r="U43" s="313"/>
      <c r="V43" s="313"/>
      <c r="W43" s="313"/>
      <c r="X43" s="313"/>
      <c r="Y43" s="313"/>
      <c r="Z43" s="313">
        <v>3</v>
      </c>
      <c r="AA43" s="313"/>
      <c r="AB43" s="313">
        <v>1.6455</v>
      </c>
      <c r="AC43" s="313"/>
      <c r="AD43" s="313"/>
      <c r="AE43" s="313">
        <v>6.252</v>
      </c>
      <c r="AF43" s="313"/>
      <c r="AG43" s="313">
        <v>4.0569</v>
      </c>
    </row>
    <row r="44" s="304" customFormat="1" ht="22.8" customHeight="1" spans="1:33">
      <c r="A44" s="309"/>
      <c r="B44" s="309"/>
      <c r="C44" s="309"/>
      <c r="D44" s="312" t="s">
        <v>627</v>
      </c>
      <c r="E44" s="312" t="s">
        <v>628</v>
      </c>
      <c r="F44" s="313">
        <v>22.5944</v>
      </c>
      <c r="G44" s="313">
        <v>5.14</v>
      </c>
      <c r="H44" s="313"/>
      <c r="I44" s="313"/>
      <c r="J44" s="313"/>
      <c r="K44" s="313"/>
      <c r="L44" s="313"/>
      <c r="M44" s="313">
        <v>1.5</v>
      </c>
      <c r="N44" s="313"/>
      <c r="O44" s="313"/>
      <c r="P44" s="313">
        <v>1</v>
      </c>
      <c r="Q44" s="313"/>
      <c r="R44" s="313"/>
      <c r="S44" s="313"/>
      <c r="T44" s="313"/>
      <c r="U44" s="313"/>
      <c r="V44" s="313"/>
      <c r="W44" s="313"/>
      <c r="X44" s="313"/>
      <c r="Y44" s="313"/>
      <c r="Z44" s="313">
        <v>3</v>
      </c>
      <c r="AA44" s="313"/>
      <c r="AB44" s="313">
        <v>1.6455</v>
      </c>
      <c r="AC44" s="313"/>
      <c r="AD44" s="313"/>
      <c r="AE44" s="313">
        <v>6.252</v>
      </c>
      <c r="AF44" s="313"/>
      <c r="AG44" s="313">
        <v>4.0569</v>
      </c>
    </row>
    <row r="45" s="304" customFormat="1" ht="22.8" customHeight="1" spans="1:33">
      <c r="A45" s="321" t="s">
        <v>562</v>
      </c>
      <c r="B45" s="321"/>
      <c r="C45" s="321"/>
      <c r="D45" s="311" t="s">
        <v>562</v>
      </c>
      <c r="E45" s="311" t="s">
        <v>143</v>
      </c>
      <c r="F45" s="313">
        <v>22.5944</v>
      </c>
      <c r="G45" s="313">
        <v>5.14</v>
      </c>
      <c r="H45" s="313"/>
      <c r="I45" s="313"/>
      <c r="J45" s="313"/>
      <c r="K45" s="313"/>
      <c r="L45" s="313"/>
      <c r="M45" s="313">
        <v>1.5</v>
      </c>
      <c r="N45" s="313"/>
      <c r="O45" s="313"/>
      <c r="P45" s="313">
        <v>1</v>
      </c>
      <c r="Q45" s="313"/>
      <c r="R45" s="313"/>
      <c r="S45" s="313"/>
      <c r="T45" s="313"/>
      <c r="U45" s="313"/>
      <c r="V45" s="313"/>
      <c r="W45" s="313"/>
      <c r="X45" s="313"/>
      <c r="Y45" s="313"/>
      <c r="Z45" s="313">
        <v>3</v>
      </c>
      <c r="AA45" s="313"/>
      <c r="AB45" s="313">
        <v>1.6455</v>
      </c>
      <c r="AC45" s="313"/>
      <c r="AD45" s="313"/>
      <c r="AE45" s="313">
        <v>6.252</v>
      </c>
      <c r="AF45" s="313"/>
      <c r="AG45" s="313">
        <v>4.0569</v>
      </c>
    </row>
    <row r="46" s="304" customFormat="1" ht="22.8" customHeight="1" spans="1:33">
      <c r="A46" s="321" t="s">
        <v>562</v>
      </c>
      <c r="B46" s="321" t="s">
        <v>563</v>
      </c>
      <c r="C46" s="321"/>
      <c r="D46" s="311" t="s">
        <v>564</v>
      </c>
      <c r="E46" s="311" t="s">
        <v>183</v>
      </c>
      <c r="F46" s="313">
        <v>22.5944</v>
      </c>
      <c r="G46" s="313">
        <v>5.14</v>
      </c>
      <c r="H46" s="313"/>
      <c r="I46" s="313"/>
      <c r="J46" s="313"/>
      <c r="K46" s="313"/>
      <c r="L46" s="313"/>
      <c r="M46" s="313">
        <v>1.5</v>
      </c>
      <c r="N46" s="313"/>
      <c r="O46" s="313"/>
      <c r="P46" s="313">
        <v>1</v>
      </c>
      <c r="Q46" s="313"/>
      <c r="R46" s="313"/>
      <c r="S46" s="313"/>
      <c r="T46" s="313"/>
      <c r="U46" s="313"/>
      <c r="V46" s="313"/>
      <c r="W46" s="313"/>
      <c r="X46" s="313"/>
      <c r="Y46" s="313"/>
      <c r="Z46" s="313">
        <v>3</v>
      </c>
      <c r="AA46" s="313"/>
      <c r="AB46" s="313">
        <v>1.6455</v>
      </c>
      <c r="AC46" s="313"/>
      <c r="AD46" s="313"/>
      <c r="AE46" s="313">
        <v>6.252</v>
      </c>
      <c r="AF46" s="313"/>
      <c r="AG46" s="313">
        <v>4.0569</v>
      </c>
    </row>
    <row r="47" s="304" customFormat="1" ht="22.8" customHeight="1" spans="1:33">
      <c r="A47" s="314" t="s">
        <v>562</v>
      </c>
      <c r="B47" s="314" t="s">
        <v>563</v>
      </c>
      <c r="C47" s="314" t="s">
        <v>565</v>
      </c>
      <c r="D47" s="315" t="s">
        <v>566</v>
      </c>
      <c r="E47" s="316" t="s">
        <v>567</v>
      </c>
      <c r="F47" s="318">
        <v>22.5944</v>
      </c>
      <c r="G47" s="318">
        <v>5.14</v>
      </c>
      <c r="H47" s="318"/>
      <c r="I47" s="318"/>
      <c r="J47" s="318"/>
      <c r="K47" s="318"/>
      <c r="L47" s="318"/>
      <c r="M47" s="318">
        <v>1.5</v>
      </c>
      <c r="N47" s="318"/>
      <c r="O47" s="318"/>
      <c r="P47" s="318">
        <v>1</v>
      </c>
      <c r="Q47" s="318"/>
      <c r="R47" s="318"/>
      <c r="S47" s="318"/>
      <c r="T47" s="318"/>
      <c r="U47" s="318"/>
      <c r="V47" s="318"/>
      <c r="W47" s="318"/>
      <c r="X47" s="318"/>
      <c r="Y47" s="318"/>
      <c r="Z47" s="318">
        <v>3</v>
      </c>
      <c r="AA47" s="318"/>
      <c r="AB47" s="318">
        <v>1.6455</v>
      </c>
      <c r="AC47" s="318"/>
      <c r="AD47" s="318"/>
      <c r="AE47" s="318">
        <v>6.252</v>
      </c>
      <c r="AF47" s="318"/>
      <c r="AG47" s="318">
        <v>4.0569</v>
      </c>
    </row>
    <row r="48" s="304" customFormat="1" ht="22.8" customHeight="1" spans="1:33">
      <c r="A48" s="309"/>
      <c r="B48" s="309"/>
      <c r="C48" s="309"/>
      <c r="D48" s="311" t="s">
        <v>629</v>
      </c>
      <c r="E48" s="311" t="s">
        <v>630</v>
      </c>
      <c r="F48" s="313">
        <v>145.3647</v>
      </c>
      <c r="G48" s="313">
        <v>16</v>
      </c>
      <c r="H48" s="313">
        <v>5.6448</v>
      </c>
      <c r="I48" s="313"/>
      <c r="J48" s="313"/>
      <c r="K48" s="313">
        <v>3</v>
      </c>
      <c r="L48" s="313"/>
      <c r="M48" s="313">
        <v>0.7</v>
      </c>
      <c r="N48" s="313"/>
      <c r="O48" s="313">
        <v>7.98</v>
      </c>
      <c r="P48" s="313">
        <v>5</v>
      </c>
      <c r="Q48" s="313"/>
      <c r="R48" s="313">
        <v>1</v>
      </c>
      <c r="S48" s="313"/>
      <c r="T48" s="313"/>
      <c r="U48" s="313"/>
      <c r="V48" s="313">
        <v>0.5</v>
      </c>
      <c r="W48" s="313"/>
      <c r="X48" s="313"/>
      <c r="Y48" s="313"/>
      <c r="Z48" s="313">
        <v>2</v>
      </c>
      <c r="AA48" s="313">
        <v>6</v>
      </c>
      <c r="AB48" s="313">
        <v>11.4119</v>
      </c>
      <c r="AC48" s="313"/>
      <c r="AD48" s="313">
        <v>9.6</v>
      </c>
      <c r="AE48" s="313">
        <v>48.528</v>
      </c>
      <c r="AF48" s="313"/>
      <c r="AG48" s="313">
        <v>28</v>
      </c>
    </row>
    <row r="49" s="304" customFormat="1" ht="22.8" customHeight="1" spans="1:33">
      <c r="A49" s="309"/>
      <c r="B49" s="309"/>
      <c r="C49" s="309"/>
      <c r="D49" s="312" t="s">
        <v>631</v>
      </c>
      <c r="E49" s="312" t="s">
        <v>632</v>
      </c>
      <c r="F49" s="313">
        <v>145.3647</v>
      </c>
      <c r="G49" s="313">
        <v>16</v>
      </c>
      <c r="H49" s="313">
        <v>5.6448</v>
      </c>
      <c r="I49" s="313"/>
      <c r="J49" s="313"/>
      <c r="K49" s="313">
        <v>3</v>
      </c>
      <c r="L49" s="313"/>
      <c r="M49" s="313">
        <v>0.7</v>
      </c>
      <c r="N49" s="313"/>
      <c r="O49" s="313">
        <v>7.98</v>
      </c>
      <c r="P49" s="313">
        <v>5</v>
      </c>
      <c r="Q49" s="313"/>
      <c r="R49" s="313">
        <v>1</v>
      </c>
      <c r="S49" s="313"/>
      <c r="T49" s="313"/>
      <c r="U49" s="313"/>
      <c r="V49" s="313">
        <v>0.5</v>
      </c>
      <c r="W49" s="313"/>
      <c r="X49" s="313"/>
      <c r="Y49" s="313"/>
      <c r="Z49" s="313">
        <v>2</v>
      </c>
      <c r="AA49" s="313">
        <v>6</v>
      </c>
      <c r="AB49" s="313">
        <v>11.4119</v>
      </c>
      <c r="AC49" s="313"/>
      <c r="AD49" s="313">
        <v>9.6</v>
      </c>
      <c r="AE49" s="313">
        <v>48.528</v>
      </c>
      <c r="AF49" s="313"/>
      <c r="AG49" s="313">
        <v>28</v>
      </c>
    </row>
    <row r="50" s="304" customFormat="1" ht="22.8" customHeight="1" spans="1:33">
      <c r="A50" s="321" t="s">
        <v>562</v>
      </c>
      <c r="B50" s="321"/>
      <c r="C50" s="321"/>
      <c r="D50" s="311" t="s">
        <v>562</v>
      </c>
      <c r="E50" s="311" t="s">
        <v>143</v>
      </c>
      <c r="F50" s="313">
        <v>145.3647</v>
      </c>
      <c r="G50" s="313">
        <v>16</v>
      </c>
      <c r="H50" s="313">
        <v>5.6448</v>
      </c>
      <c r="I50" s="313"/>
      <c r="J50" s="313"/>
      <c r="K50" s="313">
        <v>3</v>
      </c>
      <c r="L50" s="313"/>
      <c r="M50" s="313">
        <v>0.7</v>
      </c>
      <c r="N50" s="313"/>
      <c r="O50" s="313">
        <v>7.98</v>
      </c>
      <c r="P50" s="313">
        <v>5</v>
      </c>
      <c r="Q50" s="313"/>
      <c r="R50" s="313">
        <v>1</v>
      </c>
      <c r="S50" s="313"/>
      <c r="T50" s="313"/>
      <c r="U50" s="313"/>
      <c r="V50" s="313">
        <v>0.5</v>
      </c>
      <c r="W50" s="313"/>
      <c r="X50" s="313"/>
      <c r="Y50" s="313"/>
      <c r="Z50" s="313">
        <v>2</v>
      </c>
      <c r="AA50" s="313">
        <v>6</v>
      </c>
      <c r="AB50" s="313">
        <v>11.4119</v>
      </c>
      <c r="AC50" s="313"/>
      <c r="AD50" s="313">
        <v>9.6</v>
      </c>
      <c r="AE50" s="313">
        <v>48.528</v>
      </c>
      <c r="AF50" s="313"/>
      <c r="AG50" s="313">
        <v>28</v>
      </c>
    </row>
    <row r="51" s="304" customFormat="1" ht="22.8" customHeight="1" spans="1:33">
      <c r="A51" s="321" t="s">
        <v>562</v>
      </c>
      <c r="B51" s="321" t="s">
        <v>565</v>
      </c>
      <c r="C51" s="321"/>
      <c r="D51" s="311" t="s">
        <v>633</v>
      </c>
      <c r="E51" s="311" t="s">
        <v>144</v>
      </c>
      <c r="F51" s="313">
        <v>145.3647</v>
      </c>
      <c r="G51" s="313">
        <v>16</v>
      </c>
      <c r="H51" s="313">
        <v>5.6448</v>
      </c>
      <c r="I51" s="313"/>
      <c r="J51" s="313"/>
      <c r="K51" s="313">
        <v>3</v>
      </c>
      <c r="L51" s="313"/>
      <c r="M51" s="313">
        <v>0.7</v>
      </c>
      <c r="N51" s="313"/>
      <c r="O51" s="313">
        <v>7.98</v>
      </c>
      <c r="P51" s="313">
        <v>5</v>
      </c>
      <c r="Q51" s="313"/>
      <c r="R51" s="313">
        <v>1</v>
      </c>
      <c r="S51" s="313"/>
      <c r="T51" s="313"/>
      <c r="U51" s="313"/>
      <c r="V51" s="313">
        <v>0.5</v>
      </c>
      <c r="W51" s="313"/>
      <c r="X51" s="313"/>
      <c r="Y51" s="313"/>
      <c r="Z51" s="313">
        <v>2</v>
      </c>
      <c r="AA51" s="313">
        <v>6</v>
      </c>
      <c r="AB51" s="313">
        <v>11.4119</v>
      </c>
      <c r="AC51" s="313"/>
      <c r="AD51" s="313">
        <v>9.6</v>
      </c>
      <c r="AE51" s="313">
        <v>48.528</v>
      </c>
      <c r="AF51" s="313"/>
      <c r="AG51" s="313">
        <v>28</v>
      </c>
    </row>
    <row r="52" s="304" customFormat="1" ht="22.8" customHeight="1" spans="1:33">
      <c r="A52" s="314" t="s">
        <v>562</v>
      </c>
      <c r="B52" s="314" t="s">
        <v>565</v>
      </c>
      <c r="C52" s="314" t="s">
        <v>565</v>
      </c>
      <c r="D52" s="315" t="s">
        <v>634</v>
      </c>
      <c r="E52" s="316" t="s">
        <v>567</v>
      </c>
      <c r="F52" s="318">
        <v>145.3647</v>
      </c>
      <c r="G52" s="318">
        <v>16</v>
      </c>
      <c r="H52" s="318">
        <v>5.6448</v>
      </c>
      <c r="I52" s="318"/>
      <c r="J52" s="318"/>
      <c r="K52" s="318">
        <v>3</v>
      </c>
      <c r="L52" s="318"/>
      <c r="M52" s="318">
        <v>0.7</v>
      </c>
      <c r="N52" s="318"/>
      <c r="O52" s="318">
        <v>7.98</v>
      </c>
      <c r="P52" s="318">
        <v>5</v>
      </c>
      <c r="Q52" s="318"/>
      <c r="R52" s="318">
        <v>1</v>
      </c>
      <c r="S52" s="318"/>
      <c r="T52" s="318"/>
      <c r="U52" s="318"/>
      <c r="V52" s="318">
        <v>0.5</v>
      </c>
      <c r="W52" s="318"/>
      <c r="X52" s="318"/>
      <c r="Y52" s="318"/>
      <c r="Z52" s="318">
        <v>2</v>
      </c>
      <c r="AA52" s="318">
        <v>6</v>
      </c>
      <c r="AB52" s="318">
        <v>11.4119</v>
      </c>
      <c r="AC52" s="318"/>
      <c r="AD52" s="318">
        <v>9.6</v>
      </c>
      <c r="AE52" s="318">
        <v>48.528</v>
      </c>
      <c r="AF52" s="318"/>
      <c r="AG52" s="318">
        <v>28</v>
      </c>
    </row>
    <row r="53" s="304" customFormat="1" ht="22.8" customHeight="1" spans="1:33">
      <c r="A53" s="309"/>
      <c r="B53" s="309"/>
      <c r="C53" s="309"/>
      <c r="D53" s="311" t="s">
        <v>635</v>
      </c>
      <c r="E53" s="311" t="s">
        <v>636</v>
      </c>
      <c r="F53" s="313">
        <v>83.8875</v>
      </c>
      <c r="G53" s="313">
        <v>11.86</v>
      </c>
      <c r="H53" s="313"/>
      <c r="I53" s="313"/>
      <c r="J53" s="313"/>
      <c r="K53" s="313"/>
      <c r="L53" s="313"/>
      <c r="M53" s="313"/>
      <c r="N53" s="313"/>
      <c r="O53" s="313"/>
      <c r="P53" s="313">
        <v>6</v>
      </c>
      <c r="Q53" s="313"/>
      <c r="R53" s="313">
        <v>6</v>
      </c>
      <c r="S53" s="313"/>
      <c r="T53" s="313">
        <v>2</v>
      </c>
      <c r="U53" s="313"/>
      <c r="V53" s="313"/>
      <c r="W53" s="313"/>
      <c r="X53" s="313"/>
      <c r="Y53" s="313"/>
      <c r="Z53" s="313">
        <v>1.7</v>
      </c>
      <c r="AA53" s="313"/>
      <c r="AB53" s="313">
        <v>6.5722</v>
      </c>
      <c r="AC53" s="313"/>
      <c r="AD53" s="313">
        <v>6.4</v>
      </c>
      <c r="AE53" s="313">
        <v>28.14</v>
      </c>
      <c r="AF53" s="313"/>
      <c r="AG53" s="313">
        <v>15.2153</v>
      </c>
    </row>
    <row r="54" s="304" customFormat="1" ht="22.8" customHeight="1" spans="1:33">
      <c r="A54" s="309"/>
      <c r="B54" s="309"/>
      <c r="C54" s="309"/>
      <c r="D54" s="312" t="s">
        <v>637</v>
      </c>
      <c r="E54" s="312" t="s">
        <v>638</v>
      </c>
      <c r="F54" s="313">
        <v>83.8875</v>
      </c>
      <c r="G54" s="313">
        <v>11.86</v>
      </c>
      <c r="H54" s="313"/>
      <c r="I54" s="313"/>
      <c r="J54" s="313"/>
      <c r="K54" s="313"/>
      <c r="L54" s="313"/>
      <c r="M54" s="313"/>
      <c r="N54" s="313"/>
      <c r="O54" s="313"/>
      <c r="P54" s="313">
        <v>6</v>
      </c>
      <c r="Q54" s="313"/>
      <c r="R54" s="313">
        <v>6</v>
      </c>
      <c r="S54" s="313"/>
      <c r="T54" s="313">
        <v>2</v>
      </c>
      <c r="U54" s="313"/>
      <c r="V54" s="313"/>
      <c r="W54" s="313"/>
      <c r="X54" s="313"/>
      <c r="Y54" s="313"/>
      <c r="Z54" s="313">
        <v>1.7</v>
      </c>
      <c r="AA54" s="313"/>
      <c r="AB54" s="313">
        <v>6.5722</v>
      </c>
      <c r="AC54" s="313"/>
      <c r="AD54" s="313">
        <v>6.4</v>
      </c>
      <c r="AE54" s="313">
        <v>28.14</v>
      </c>
      <c r="AF54" s="313"/>
      <c r="AG54" s="313">
        <v>15.2153</v>
      </c>
    </row>
    <row r="55" s="304" customFormat="1" ht="22.8" customHeight="1" spans="1:33">
      <c r="A55" s="321" t="s">
        <v>562</v>
      </c>
      <c r="B55" s="321"/>
      <c r="C55" s="321"/>
      <c r="D55" s="311" t="s">
        <v>562</v>
      </c>
      <c r="E55" s="311" t="s">
        <v>143</v>
      </c>
      <c r="F55" s="313">
        <v>83.8875</v>
      </c>
      <c r="G55" s="313">
        <v>11.86</v>
      </c>
      <c r="H55" s="313"/>
      <c r="I55" s="313"/>
      <c r="J55" s="313"/>
      <c r="K55" s="313"/>
      <c r="L55" s="313"/>
      <c r="M55" s="313"/>
      <c r="N55" s="313"/>
      <c r="O55" s="313"/>
      <c r="P55" s="313">
        <v>6</v>
      </c>
      <c r="Q55" s="313"/>
      <c r="R55" s="313">
        <v>6</v>
      </c>
      <c r="S55" s="313"/>
      <c r="T55" s="313">
        <v>2</v>
      </c>
      <c r="U55" s="313"/>
      <c r="V55" s="313"/>
      <c r="W55" s="313"/>
      <c r="X55" s="313"/>
      <c r="Y55" s="313"/>
      <c r="Z55" s="313">
        <v>1.7</v>
      </c>
      <c r="AA55" s="313"/>
      <c r="AB55" s="313">
        <v>6.5722</v>
      </c>
      <c r="AC55" s="313"/>
      <c r="AD55" s="313">
        <v>6.4</v>
      </c>
      <c r="AE55" s="313">
        <v>28.14</v>
      </c>
      <c r="AF55" s="313"/>
      <c r="AG55" s="313">
        <v>15.2153</v>
      </c>
    </row>
    <row r="56" s="304" customFormat="1" ht="22.8" customHeight="1" spans="1:33">
      <c r="A56" s="321" t="s">
        <v>562</v>
      </c>
      <c r="B56" s="321" t="s">
        <v>583</v>
      </c>
      <c r="C56" s="321"/>
      <c r="D56" s="311" t="s">
        <v>639</v>
      </c>
      <c r="E56" s="311" t="s">
        <v>153</v>
      </c>
      <c r="F56" s="313">
        <v>83.8875</v>
      </c>
      <c r="G56" s="313">
        <v>11.86</v>
      </c>
      <c r="H56" s="313"/>
      <c r="I56" s="313"/>
      <c r="J56" s="313"/>
      <c r="K56" s="313"/>
      <c r="L56" s="313"/>
      <c r="M56" s="313"/>
      <c r="N56" s="313"/>
      <c r="O56" s="313"/>
      <c r="P56" s="313">
        <v>6</v>
      </c>
      <c r="Q56" s="313"/>
      <c r="R56" s="313">
        <v>6</v>
      </c>
      <c r="S56" s="313"/>
      <c r="T56" s="313">
        <v>2</v>
      </c>
      <c r="U56" s="313"/>
      <c r="V56" s="313"/>
      <c r="W56" s="313"/>
      <c r="X56" s="313"/>
      <c r="Y56" s="313"/>
      <c r="Z56" s="313">
        <v>1.7</v>
      </c>
      <c r="AA56" s="313"/>
      <c r="AB56" s="313">
        <v>6.5722</v>
      </c>
      <c r="AC56" s="313"/>
      <c r="AD56" s="313">
        <v>6.4</v>
      </c>
      <c r="AE56" s="313">
        <v>28.14</v>
      </c>
      <c r="AF56" s="313"/>
      <c r="AG56" s="313">
        <v>15.2153</v>
      </c>
    </row>
    <row r="57" s="304" customFormat="1" ht="22.8" customHeight="1" spans="1:33">
      <c r="A57" s="314" t="s">
        <v>562</v>
      </c>
      <c r="B57" s="314" t="s">
        <v>583</v>
      </c>
      <c r="C57" s="314" t="s">
        <v>565</v>
      </c>
      <c r="D57" s="315" t="s">
        <v>640</v>
      </c>
      <c r="E57" s="316" t="s">
        <v>567</v>
      </c>
      <c r="F57" s="318">
        <v>83.8875</v>
      </c>
      <c r="G57" s="318">
        <v>11.86</v>
      </c>
      <c r="H57" s="318"/>
      <c r="I57" s="318"/>
      <c r="J57" s="318"/>
      <c r="K57" s="318"/>
      <c r="L57" s="318"/>
      <c r="M57" s="318"/>
      <c r="N57" s="318"/>
      <c r="O57" s="318"/>
      <c r="P57" s="318">
        <v>6</v>
      </c>
      <c r="Q57" s="318"/>
      <c r="R57" s="318">
        <v>6</v>
      </c>
      <c r="S57" s="318"/>
      <c r="T57" s="318">
        <v>2</v>
      </c>
      <c r="U57" s="318"/>
      <c r="V57" s="318"/>
      <c r="W57" s="318"/>
      <c r="X57" s="318"/>
      <c r="Y57" s="318"/>
      <c r="Z57" s="318">
        <v>1.7</v>
      </c>
      <c r="AA57" s="318"/>
      <c r="AB57" s="318">
        <v>6.5722</v>
      </c>
      <c r="AC57" s="318"/>
      <c r="AD57" s="318">
        <v>6.4</v>
      </c>
      <c r="AE57" s="318">
        <v>28.14</v>
      </c>
      <c r="AF57" s="318"/>
      <c r="AG57" s="318">
        <v>15.2153</v>
      </c>
    </row>
    <row r="58" s="304" customFormat="1" ht="22.8" customHeight="1" spans="1:33">
      <c r="A58" s="309"/>
      <c r="B58" s="309"/>
      <c r="C58" s="309"/>
      <c r="D58" s="311" t="s">
        <v>641</v>
      </c>
      <c r="E58" s="311" t="s">
        <v>642</v>
      </c>
      <c r="F58" s="313">
        <v>244.8634</v>
      </c>
      <c r="G58" s="313">
        <v>47</v>
      </c>
      <c r="H58" s="313">
        <v>2</v>
      </c>
      <c r="I58" s="313"/>
      <c r="J58" s="313"/>
      <c r="K58" s="313">
        <v>1</v>
      </c>
      <c r="L58" s="313">
        <v>17</v>
      </c>
      <c r="M58" s="313">
        <v>2.3</v>
      </c>
      <c r="N58" s="313"/>
      <c r="O58" s="313">
        <v>5</v>
      </c>
      <c r="P58" s="313">
        <v>6</v>
      </c>
      <c r="Q58" s="313"/>
      <c r="R58" s="313">
        <v>7</v>
      </c>
      <c r="S58" s="313"/>
      <c r="T58" s="313">
        <v>2</v>
      </c>
      <c r="U58" s="313">
        <v>2</v>
      </c>
      <c r="V58" s="313"/>
      <c r="W58" s="313"/>
      <c r="X58" s="313"/>
      <c r="Y58" s="313"/>
      <c r="Z58" s="313">
        <v>4</v>
      </c>
      <c r="AA58" s="313">
        <v>7.5</v>
      </c>
      <c r="AB58" s="313">
        <v>19.7686</v>
      </c>
      <c r="AC58" s="313"/>
      <c r="AD58" s="313">
        <v>3.2</v>
      </c>
      <c r="AE58" s="313">
        <v>75.144</v>
      </c>
      <c r="AF58" s="313"/>
      <c r="AG58" s="313">
        <v>43.9508</v>
      </c>
    </row>
    <row r="59" s="304" customFormat="1" ht="22.8" customHeight="1" spans="1:33">
      <c r="A59" s="309"/>
      <c r="B59" s="309"/>
      <c r="C59" s="309"/>
      <c r="D59" s="312" t="s">
        <v>643</v>
      </c>
      <c r="E59" s="312" t="s">
        <v>644</v>
      </c>
      <c r="F59" s="313">
        <v>244.8634</v>
      </c>
      <c r="G59" s="313">
        <v>47</v>
      </c>
      <c r="H59" s="313">
        <v>2</v>
      </c>
      <c r="I59" s="313"/>
      <c r="J59" s="313"/>
      <c r="K59" s="313">
        <v>1</v>
      </c>
      <c r="L59" s="313">
        <v>17</v>
      </c>
      <c r="M59" s="313">
        <v>2.3</v>
      </c>
      <c r="N59" s="313"/>
      <c r="O59" s="313">
        <v>5</v>
      </c>
      <c r="P59" s="313">
        <v>6</v>
      </c>
      <c r="Q59" s="313"/>
      <c r="R59" s="313">
        <v>7</v>
      </c>
      <c r="S59" s="313"/>
      <c r="T59" s="313">
        <v>2</v>
      </c>
      <c r="U59" s="313">
        <v>2</v>
      </c>
      <c r="V59" s="313"/>
      <c r="W59" s="313"/>
      <c r="X59" s="313"/>
      <c r="Y59" s="313"/>
      <c r="Z59" s="313">
        <v>4</v>
      </c>
      <c r="AA59" s="313">
        <v>7.5</v>
      </c>
      <c r="AB59" s="313">
        <v>19.7686</v>
      </c>
      <c r="AC59" s="313"/>
      <c r="AD59" s="313">
        <v>3.2</v>
      </c>
      <c r="AE59" s="313">
        <v>75.144</v>
      </c>
      <c r="AF59" s="313"/>
      <c r="AG59" s="313">
        <v>43.9508</v>
      </c>
    </row>
    <row r="60" s="304" customFormat="1" ht="22.8" customHeight="1" spans="1:33">
      <c r="A60" s="321" t="s">
        <v>562</v>
      </c>
      <c r="B60" s="321"/>
      <c r="C60" s="321"/>
      <c r="D60" s="311" t="s">
        <v>562</v>
      </c>
      <c r="E60" s="311" t="s">
        <v>143</v>
      </c>
      <c r="F60" s="313">
        <v>244.8634</v>
      </c>
      <c r="G60" s="313">
        <v>47</v>
      </c>
      <c r="H60" s="313">
        <v>2</v>
      </c>
      <c r="I60" s="313"/>
      <c r="J60" s="313"/>
      <c r="K60" s="313">
        <v>1</v>
      </c>
      <c r="L60" s="313">
        <v>17</v>
      </c>
      <c r="M60" s="313">
        <v>2.3</v>
      </c>
      <c r="N60" s="313"/>
      <c r="O60" s="313">
        <v>5</v>
      </c>
      <c r="P60" s="313">
        <v>6</v>
      </c>
      <c r="Q60" s="313"/>
      <c r="R60" s="313">
        <v>7</v>
      </c>
      <c r="S60" s="313"/>
      <c r="T60" s="313">
        <v>2</v>
      </c>
      <c r="U60" s="313">
        <v>2</v>
      </c>
      <c r="V60" s="313"/>
      <c r="W60" s="313"/>
      <c r="X60" s="313"/>
      <c r="Y60" s="313"/>
      <c r="Z60" s="313">
        <v>4</v>
      </c>
      <c r="AA60" s="313">
        <v>7.5</v>
      </c>
      <c r="AB60" s="313">
        <v>19.7686</v>
      </c>
      <c r="AC60" s="313"/>
      <c r="AD60" s="313">
        <v>3.2</v>
      </c>
      <c r="AE60" s="313">
        <v>75.144</v>
      </c>
      <c r="AF60" s="313"/>
      <c r="AG60" s="313">
        <v>43.9508</v>
      </c>
    </row>
    <row r="61" s="304" customFormat="1" ht="22.8" customHeight="1" spans="1:33">
      <c r="A61" s="321" t="s">
        <v>562</v>
      </c>
      <c r="B61" s="321" t="s">
        <v>645</v>
      </c>
      <c r="C61" s="321"/>
      <c r="D61" s="311" t="s">
        <v>646</v>
      </c>
      <c r="E61" s="311" t="s">
        <v>161</v>
      </c>
      <c r="F61" s="313">
        <v>244.8634</v>
      </c>
      <c r="G61" s="313">
        <v>47</v>
      </c>
      <c r="H61" s="313">
        <v>2</v>
      </c>
      <c r="I61" s="313"/>
      <c r="J61" s="313"/>
      <c r="K61" s="313">
        <v>1</v>
      </c>
      <c r="L61" s="313">
        <v>17</v>
      </c>
      <c r="M61" s="313">
        <v>2.3</v>
      </c>
      <c r="N61" s="313"/>
      <c r="O61" s="313">
        <v>5</v>
      </c>
      <c r="P61" s="313">
        <v>6</v>
      </c>
      <c r="Q61" s="313"/>
      <c r="R61" s="313">
        <v>7</v>
      </c>
      <c r="S61" s="313"/>
      <c r="T61" s="313">
        <v>2</v>
      </c>
      <c r="U61" s="313">
        <v>2</v>
      </c>
      <c r="V61" s="313"/>
      <c r="W61" s="313"/>
      <c r="X61" s="313"/>
      <c r="Y61" s="313"/>
      <c r="Z61" s="313">
        <v>4</v>
      </c>
      <c r="AA61" s="313">
        <v>7.5</v>
      </c>
      <c r="AB61" s="313">
        <v>19.7686</v>
      </c>
      <c r="AC61" s="313"/>
      <c r="AD61" s="313">
        <v>3.2</v>
      </c>
      <c r="AE61" s="313">
        <v>75.144</v>
      </c>
      <c r="AF61" s="313"/>
      <c r="AG61" s="313">
        <v>43.9508</v>
      </c>
    </row>
    <row r="62" s="304" customFormat="1" ht="22.8" customHeight="1" spans="1:33">
      <c r="A62" s="314" t="s">
        <v>562</v>
      </c>
      <c r="B62" s="314" t="s">
        <v>645</v>
      </c>
      <c r="C62" s="314" t="s">
        <v>565</v>
      </c>
      <c r="D62" s="315" t="s">
        <v>647</v>
      </c>
      <c r="E62" s="316" t="s">
        <v>567</v>
      </c>
      <c r="F62" s="318">
        <v>244.8634</v>
      </c>
      <c r="G62" s="318">
        <v>47</v>
      </c>
      <c r="H62" s="318">
        <v>2</v>
      </c>
      <c r="I62" s="318"/>
      <c r="J62" s="318"/>
      <c r="K62" s="318">
        <v>1</v>
      </c>
      <c r="L62" s="318">
        <v>17</v>
      </c>
      <c r="M62" s="318">
        <v>2.3</v>
      </c>
      <c r="N62" s="318"/>
      <c r="O62" s="318">
        <v>5</v>
      </c>
      <c r="P62" s="318">
        <v>6</v>
      </c>
      <c r="Q62" s="318"/>
      <c r="R62" s="318">
        <v>7</v>
      </c>
      <c r="S62" s="318"/>
      <c r="T62" s="318">
        <v>2</v>
      </c>
      <c r="U62" s="318">
        <v>2</v>
      </c>
      <c r="V62" s="318"/>
      <c r="W62" s="318"/>
      <c r="X62" s="318"/>
      <c r="Y62" s="318"/>
      <c r="Z62" s="318">
        <v>4</v>
      </c>
      <c r="AA62" s="318">
        <v>7.5</v>
      </c>
      <c r="AB62" s="318">
        <v>19.7686</v>
      </c>
      <c r="AC62" s="318"/>
      <c r="AD62" s="318">
        <v>3.2</v>
      </c>
      <c r="AE62" s="318">
        <v>75.144</v>
      </c>
      <c r="AF62" s="318"/>
      <c r="AG62" s="318">
        <v>43.9508</v>
      </c>
    </row>
    <row r="63" s="304" customFormat="1" ht="22.8" customHeight="1" spans="1:33">
      <c r="A63" s="309"/>
      <c r="B63" s="309"/>
      <c r="C63" s="309"/>
      <c r="D63" s="311" t="s">
        <v>648</v>
      </c>
      <c r="E63" s="311" t="s">
        <v>649</v>
      </c>
      <c r="F63" s="313">
        <v>23.5091</v>
      </c>
      <c r="G63" s="313">
        <v>5.8</v>
      </c>
      <c r="H63" s="313">
        <v>1</v>
      </c>
      <c r="I63" s="313"/>
      <c r="J63" s="313"/>
      <c r="K63" s="313"/>
      <c r="L63" s="313"/>
      <c r="M63" s="313"/>
      <c r="N63" s="313"/>
      <c r="O63" s="313"/>
      <c r="P63" s="313">
        <v>3.1</v>
      </c>
      <c r="Q63" s="313"/>
      <c r="R63" s="313"/>
      <c r="S63" s="313"/>
      <c r="T63" s="313">
        <v>1</v>
      </c>
      <c r="U63" s="313"/>
      <c r="V63" s="313"/>
      <c r="W63" s="313"/>
      <c r="X63" s="313"/>
      <c r="Y63" s="313"/>
      <c r="Z63" s="313"/>
      <c r="AA63" s="313"/>
      <c r="AB63" s="313">
        <v>1.5694</v>
      </c>
      <c r="AC63" s="313"/>
      <c r="AD63" s="313"/>
      <c r="AE63" s="313">
        <v>6.744</v>
      </c>
      <c r="AF63" s="313"/>
      <c r="AG63" s="313">
        <v>4.2957</v>
      </c>
    </row>
    <row r="64" s="304" customFormat="1" ht="22.8" customHeight="1" spans="1:33">
      <c r="A64" s="309"/>
      <c r="B64" s="309"/>
      <c r="C64" s="309"/>
      <c r="D64" s="312" t="s">
        <v>650</v>
      </c>
      <c r="E64" s="312" t="s">
        <v>651</v>
      </c>
      <c r="F64" s="313">
        <v>23.5091</v>
      </c>
      <c r="G64" s="313">
        <v>5.8</v>
      </c>
      <c r="H64" s="313">
        <v>1</v>
      </c>
      <c r="I64" s="313"/>
      <c r="J64" s="313"/>
      <c r="K64" s="313"/>
      <c r="L64" s="313"/>
      <c r="M64" s="313"/>
      <c r="N64" s="313"/>
      <c r="O64" s="313"/>
      <c r="P64" s="313">
        <v>3.1</v>
      </c>
      <c r="Q64" s="313"/>
      <c r="R64" s="313"/>
      <c r="S64" s="313"/>
      <c r="T64" s="313">
        <v>1</v>
      </c>
      <c r="U64" s="313"/>
      <c r="V64" s="313"/>
      <c r="W64" s="313"/>
      <c r="X64" s="313"/>
      <c r="Y64" s="313"/>
      <c r="Z64" s="313"/>
      <c r="AA64" s="313"/>
      <c r="AB64" s="313">
        <v>1.5694</v>
      </c>
      <c r="AC64" s="313"/>
      <c r="AD64" s="313"/>
      <c r="AE64" s="313">
        <v>6.744</v>
      </c>
      <c r="AF64" s="313"/>
      <c r="AG64" s="313">
        <v>4.2957</v>
      </c>
    </row>
    <row r="65" s="304" customFormat="1" ht="22.8" customHeight="1" spans="1:33">
      <c r="A65" s="321" t="s">
        <v>562</v>
      </c>
      <c r="B65" s="321"/>
      <c r="C65" s="321"/>
      <c r="D65" s="311" t="s">
        <v>562</v>
      </c>
      <c r="E65" s="311" t="s">
        <v>143</v>
      </c>
      <c r="F65" s="313">
        <v>23.5091</v>
      </c>
      <c r="G65" s="313">
        <v>5.8</v>
      </c>
      <c r="H65" s="313">
        <v>1</v>
      </c>
      <c r="I65" s="313"/>
      <c r="J65" s="313"/>
      <c r="K65" s="313"/>
      <c r="L65" s="313"/>
      <c r="M65" s="313"/>
      <c r="N65" s="313"/>
      <c r="O65" s="313"/>
      <c r="P65" s="313">
        <v>3.1</v>
      </c>
      <c r="Q65" s="313"/>
      <c r="R65" s="313"/>
      <c r="S65" s="313"/>
      <c r="T65" s="313">
        <v>1</v>
      </c>
      <c r="U65" s="313"/>
      <c r="V65" s="313"/>
      <c r="W65" s="313"/>
      <c r="X65" s="313"/>
      <c r="Y65" s="313"/>
      <c r="Z65" s="313"/>
      <c r="AA65" s="313"/>
      <c r="AB65" s="313">
        <v>1.5694</v>
      </c>
      <c r="AC65" s="313"/>
      <c r="AD65" s="313"/>
      <c r="AE65" s="313">
        <v>6.744</v>
      </c>
      <c r="AF65" s="313"/>
      <c r="AG65" s="313">
        <v>4.2957</v>
      </c>
    </row>
    <row r="66" s="304" customFormat="1" ht="22.8" customHeight="1" spans="1:33">
      <c r="A66" s="321" t="s">
        <v>562</v>
      </c>
      <c r="B66" s="321" t="s">
        <v>652</v>
      </c>
      <c r="C66" s="321"/>
      <c r="D66" s="311" t="s">
        <v>653</v>
      </c>
      <c r="E66" s="311" t="s">
        <v>179</v>
      </c>
      <c r="F66" s="313">
        <v>23.5091</v>
      </c>
      <c r="G66" s="313">
        <v>5.8</v>
      </c>
      <c r="H66" s="313">
        <v>1</v>
      </c>
      <c r="I66" s="313"/>
      <c r="J66" s="313"/>
      <c r="K66" s="313"/>
      <c r="L66" s="313"/>
      <c r="M66" s="313"/>
      <c r="N66" s="313"/>
      <c r="O66" s="313"/>
      <c r="P66" s="313">
        <v>3.1</v>
      </c>
      <c r="Q66" s="313"/>
      <c r="R66" s="313"/>
      <c r="S66" s="313"/>
      <c r="T66" s="313">
        <v>1</v>
      </c>
      <c r="U66" s="313"/>
      <c r="V66" s="313"/>
      <c r="W66" s="313"/>
      <c r="X66" s="313"/>
      <c r="Y66" s="313"/>
      <c r="Z66" s="313"/>
      <c r="AA66" s="313"/>
      <c r="AB66" s="313">
        <v>1.5694</v>
      </c>
      <c r="AC66" s="313"/>
      <c r="AD66" s="313"/>
      <c r="AE66" s="313">
        <v>6.744</v>
      </c>
      <c r="AF66" s="313"/>
      <c r="AG66" s="313">
        <v>4.2957</v>
      </c>
    </row>
    <row r="67" s="304" customFormat="1" ht="22.8" customHeight="1" spans="1:33">
      <c r="A67" s="314" t="s">
        <v>562</v>
      </c>
      <c r="B67" s="314" t="s">
        <v>652</v>
      </c>
      <c r="C67" s="314" t="s">
        <v>565</v>
      </c>
      <c r="D67" s="315" t="s">
        <v>654</v>
      </c>
      <c r="E67" s="316" t="s">
        <v>567</v>
      </c>
      <c r="F67" s="318">
        <v>23.5091</v>
      </c>
      <c r="G67" s="318">
        <v>5.8</v>
      </c>
      <c r="H67" s="318">
        <v>1</v>
      </c>
      <c r="I67" s="318"/>
      <c r="J67" s="318"/>
      <c r="K67" s="318"/>
      <c r="L67" s="318"/>
      <c r="M67" s="318"/>
      <c r="N67" s="318"/>
      <c r="O67" s="318"/>
      <c r="P67" s="318">
        <v>3.1</v>
      </c>
      <c r="Q67" s="318"/>
      <c r="R67" s="318"/>
      <c r="S67" s="318"/>
      <c r="T67" s="318">
        <v>1</v>
      </c>
      <c r="U67" s="318"/>
      <c r="V67" s="318"/>
      <c r="W67" s="318"/>
      <c r="X67" s="318"/>
      <c r="Y67" s="318"/>
      <c r="Z67" s="318"/>
      <c r="AA67" s="318"/>
      <c r="AB67" s="318">
        <v>1.5694</v>
      </c>
      <c r="AC67" s="318"/>
      <c r="AD67" s="318"/>
      <c r="AE67" s="318">
        <v>6.744</v>
      </c>
      <c r="AF67" s="318"/>
      <c r="AG67" s="318">
        <v>4.2957</v>
      </c>
    </row>
    <row r="68" s="304" customFormat="1" ht="22.8" customHeight="1" spans="1:33">
      <c r="A68" s="309"/>
      <c r="B68" s="309"/>
      <c r="C68" s="309"/>
      <c r="D68" s="311" t="s">
        <v>655</v>
      </c>
      <c r="E68" s="311" t="s">
        <v>656</v>
      </c>
      <c r="F68" s="313">
        <v>1346.4586</v>
      </c>
      <c r="G68" s="313">
        <v>120</v>
      </c>
      <c r="H68" s="313"/>
      <c r="I68" s="313"/>
      <c r="J68" s="313"/>
      <c r="K68" s="313">
        <v>50</v>
      </c>
      <c r="L68" s="313">
        <v>120</v>
      </c>
      <c r="M68" s="313">
        <v>5</v>
      </c>
      <c r="N68" s="313"/>
      <c r="O68" s="313"/>
      <c r="P68" s="313"/>
      <c r="Q68" s="313"/>
      <c r="R68" s="313">
        <v>30</v>
      </c>
      <c r="S68" s="313">
        <v>15</v>
      </c>
      <c r="T68" s="313"/>
      <c r="U68" s="313"/>
      <c r="V68" s="313"/>
      <c r="W68" s="313">
        <v>20</v>
      </c>
      <c r="X68" s="313"/>
      <c r="Y68" s="313"/>
      <c r="Z68" s="313">
        <v>30</v>
      </c>
      <c r="AA68" s="313"/>
      <c r="AB68" s="313">
        <v>197.0154</v>
      </c>
      <c r="AC68" s="313"/>
      <c r="AD68" s="313">
        <v>204.6</v>
      </c>
      <c r="AE68" s="313">
        <v>340.704</v>
      </c>
      <c r="AF68" s="313"/>
      <c r="AG68" s="313">
        <v>214.1392</v>
      </c>
    </row>
    <row r="69" s="304" customFormat="1" ht="22.8" customHeight="1" spans="1:33">
      <c r="A69" s="309"/>
      <c r="B69" s="309"/>
      <c r="C69" s="309"/>
      <c r="D69" s="312" t="s">
        <v>657</v>
      </c>
      <c r="E69" s="312" t="s">
        <v>658</v>
      </c>
      <c r="F69" s="313">
        <v>1346.4586</v>
      </c>
      <c r="G69" s="313">
        <v>120</v>
      </c>
      <c r="H69" s="313"/>
      <c r="I69" s="313"/>
      <c r="J69" s="313"/>
      <c r="K69" s="313">
        <v>50</v>
      </c>
      <c r="L69" s="313">
        <v>120</v>
      </c>
      <c r="M69" s="313">
        <v>5</v>
      </c>
      <c r="N69" s="313"/>
      <c r="O69" s="313"/>
      <c r="P69" s="313"/>
      <c r="Q69" s="313"/>
      <c r="R69" s="313">
        <v>30</v>
      </c>
      <c r="S69" s="313">
        <v>15</v>
      </c>
      <c r="T69" s="313"/>
      <c r="U69" s="313"/>
      <c r="V69" s="313"/>
      <c r="W69" s="313">
        <v>20</v>
      </c>
      <c r="X69" s="313"/>
      <c r="Y69" s="313"/>
      <c r="Z69" s="313">
        <v>30</v>
      </c>
      <c r="AA69" s="313"/>
      <c r="AB69" s="313">
        <v>197.0154</v>
      </c>
      <c r="AC69" s="313"/>
      <c r="AD69" s="313">
        <v>204.6</v>
      </c>
      <c r="AE69" s="313">
        <v>340.704</v>
      </c>
      <c r="AF69" s="313"/>
      <c r="AG69" s="313">
        <v>214.1392</v>
      </c>
    </row>
    <row r="70" s="304" customFormat="1" ht="22.8" customHeight="1" spans="1:33">
      <c r="A70" s="321" t="s">
        <v>659</v>
      </c>
      <c r="B70" s="321"/>
      <c r="C70" s="321"/>
      <c r="D70" s="311" t="s">
        <v>659</v>
      </c>
      <c r="E70" s="311" t="s">
        <v>210</v>
      </c>
      <c r="F70" s="313">
        <v>1346.4586</v>
      </c>
      <c r="G70" s="313">
        <v>120</v>
      </c>
      <c r="H70" s="313"/>
      <c r="I70" s="313"/>
      <c r="J70" s="313"/>
      <c r="K70" s="313">
        <v>50</v>
      </c>
      <c r="L70" s="313">
        <v>120</v>
      </c>
      <c r="M70" s="313">
        <v>5</v>
      </c>
      <c r="N70" s="313"/>
      <c r="O70" s="313"/>
      <c r="P70" s="313"/>
      <c r="Q70" s="313"/>
      <c r="R70" s="313">
        <v>30</v>
      </c>
      <c r="S70" s="313">
        <v>15</v>
      </c>
      <c r="T70" s="313"/>
      <c r="U70" s="313"/>
      <c r="V70" s="313"/>
      <c r="W70" s="313">
        <v>20</v>
      </c>
      <c r="X70" s="313"/>
      <c r="Y70" s="313"/>
      <c r="Z70" s="313">
        <v>30</v>
      </c>
      <c r="AA70" s="313"/>
      <c r="AB70" s="313">
        <v>197.0154</v>
      </c>
      <c r="AC70" s="313"/>
      <c r="AD70" s="313">
        <v>204.6</v>
      </c>
      <c r="AE70" s="313">
        <v>340.704</v>
      </c>
      <c r="AF70" s="313"/>
      <c r="AG70" s="313">
        <v>214.1392</v>
      </c>
    </row>
    <row r="71" s="304" customFormat="1" ht="22.8" customHeight="1" spans="1:33">
      <c r="A71" s="321" t="s">
        <v>659</v>
      </c>
      <c r="B71" s="321" t="s">
        <v>583</v>
      </c>
      <c r="C71" s="321"/>
      <c r="D71" s="311" t="s">
        <v>660</v>
      </c>
      <c r="E71" s="311" t="s">
        <v>211</v>
      </c>
      <c r="F71" s="313">
        <v>1346.4586</v>
      </c>
      <c r="G71" s="313">
        <v>120</v>
      </c>
      <c r="H71" s="313"/>
      <c r="I71" s="313"/>
      <c r="J71" s="313"/>
      <c r="K71" s="313">
        <v>50</v>
      </c>
      <c r="L71" s="313">
        <v>120</v>
      </c>
      <c r="M71" s="313">
        <v>5</v>
      </c>
      <c r="N71" s="313"/>
      <c r="O71" s="313"/>
      <c r="P71" s="313"/>
      <c r="Q71" s="313"/>
      <c r="R71" s="313">
        <v>30</v>
      </c>
      <c r="S71" s="313">
        <v>15</v>
      </c>
      <c r="T71" s="313"/>
      <c r="U71" s="313"/>
      <c r="V71" s="313"/>
      <c r="W71" s="313">
        <v>20</v>
      </c>
      <c r="X71" s="313"/>
      <c r="Y71" s="313"/>
      <c r="Z71" s="313">
        <v>30</v>
      </c>
      <c r="AA71" s="313"/>
      <c r="AB71" s="313">
        <v>197.0154</v>
      </c>
      <c r="AC71" s="313"/>
      <c r="AD71" s="313">
        <v>204.6</v>
      </c>
      <c r="AE71" s="313">
        <v>340.704</v>
      </c>
      <c r="AF71" s="313"/>
      <c r="AG71" s="313">
        <v>214.1392</v>
      </c>
    </row>
    <row r="72" s="304" customFormat="1" ht="22.8" customHeight="1" spans="1:33">
      <c r="A72" s="314" t="s">
        <v>659</v>
      </c>
      <c r="B72" s="314" t="s">
        <v>583</v>
      </c>
      <c r="C72" s="314" t="s">
        <v>565</v>
      </c>
      <c r="D72" s="315" t="s">
        <v>661</v>
      </c>
      <c r="E72" s="316" t="s">
        <v>567</v>
      </c>
      <c r="F72" s="318">
        <v>1346.4586</v>
      </c>
      <c r="G72" s="318">
        <v>120</v>
      </c>
      <c r="H72" s="318"/>
      <c r="I72" s="318"/>
      <c r="J72" s="318"/>
      <c r="K72" s="318">
        <v>50</v>
      </c>
      <c r="L72" s="318">
        <v>120</v>
      </c>
      <c r="M72" s="318">
        <v>5</v>
      </c>
      <c r="N72" s="318"/>
      <c r="O72" s="318"/>
      <c r="P72" s="318"/>
      <c r="Q72" s="318"/>
      <c r="R72" s="318">
        <v>30</v>
      </c>
      <c r="S72" s="318">
        <v>15</v>
      </c>
      <c r="T72" s="318"/>
      <c r="U72" s="318"/>
      <c r="V72" s="318"/>
      <c r="W72" s="318">
        <v>20</v>
      </c>
      <c r="X72" s="318"/>
      <c r="Y72" s="318"/>
      <c r="Z72" s="318">
        <v>30</v>
      </c>
      <c r="AA72" s="318"/>
      <c r="AB72" s="318">
        <v>197.0154</v>
      </c>
      <c r="AC72" s="318"/>
      <c r="AD72" s="318">
        <v>204.6</v>
      </c>
      <c r="AE72" s="318">
        <v>340.704</v>
      </c>
      <c r="AF72" s="318"/>
      <c r="AG72" s="318">
        <v>214.1392</v>
      </c>
    </row>
    <row r="73" s="304" customFormat="1" ht="22.8" customHeight="1" spans="1:33">
      <c r="A73" s="309"/>
      <c r="B73" s="309"/>
      <c r="C73" s="309"/>
      <c r="D73" s="311" t="s">
        <v>662</v>
      </c>
      <c r="E73" s="311" t="s">
        <v>663</v>
      </c>
      <c r="F73" s="313">
        <v>223.1766</v>
      </c>
      <c r="G73" s="313">
        <v>9</v>
      </c>
      <c r="H73" s="313">
        <v>2</v>
      </c>
      <c r="I73" s="313"/>
      <c r="J73" s="313"/>
      <c r="K73" s="313">
        <v>8</v>
      </c>
      <c r="L73" s="313">
        <v>10</v>
      </c>
      <c r="M73" s="313">
        <v>20</v>
      </c>
      <c r="N73" s="313"/>
      <c r="O73" s="313"/>
      <c r="P73" s="313">
        <v>5</v>
      </c>
      <c r="Q73" s="313"/>
      <c r="R73" s="313">
        <v>10</v>
      </c>
      <c r="S73" s="313"/>
      <c r="T73" s="313"/>
      <c r="U73" s="313"/>
      <c r="V73" s="313">
        <v>1</v>
      </c>
      <c r="W73" s="313"/>
      <c r="X73" s="313"/>
      <c r="Y73" s="313"/>
      <c r="Z73" s="313">
        <v>1</v>
      </c>
      <c r="AA73" s="313">
        <v>3</v>
      </c>
      <c r="AB73" s="313">
        <v>17.7229</v>
      </c>
      <c r="AC73" s="313"/>
      <c r="AD73" s="313">
        <v>48</v>
      </c>
      <c r="AE73" s="313">
        <v>55.38</v>
      </c>
      <c r="AF73" s="313"/>
      <c r="AG73" s="313">
        <v>33.0737</v>
      </c>
    </row>
    <row r="74" s="304" customFormat="1" ht="22.8" customHeight="1" spans="1:33">
      <c r="A74" s="309"/>
      <c r="B74" s="309"/>
      <c r="C74" s="309"/>
      <c r="D74" s="312" t="s">
        <v>664</v>
      </c>
      <c r="E74" s="312" t="s">
        <v>665</v>
      </c>
      <c r="F74" s="313">
        <v>223.1766</v>
      </c>
      <c r="G74" s="313">
        <v>9</v>
      </c>
      <c r="H74" s="313">
        <v>2</v>
      </c>
      <c r="I74" s="313"/>
      <c r="J74" s="313"/>
      <c r="K74" s="313">
        <v>8</v>
      </c>
      <c r="L74" s="313">
        <v>10</v>
      </c>
      <c r="M74" s="313">
        <v>20</v>
      </c>
      <c r="N74" s="313"/>
      <c r="O74" s="313"/>
      <c r="P74" s="313">
        <v>5</v>
      </c>
      <c r="Q74" s="313"/>
      <c r="R74" s="313">
        <v>10</v>
      </c>
      <c r="S74" s="313"/>
      <c r="T74" s="313"/>
      <c r="U74" s="313"/>
      <c r="V74" s="313">
        <v>1</v>
      </c>
      <c r="W74" s="313"/>
      <c r="X74" s="313"/>
      <c r="Y74" s="313"/>
      <c r="Z74" s="313">
        <v>1</v>
      </c>
      <c r="AA74" s="313">
        <v>3</v>
      </c>
      <c r="AB74" s="313">
        <v>17.7229</v>
      </c>
      <c r="AC74" s="313"/>
      <c r="AD74" s="313">
        <v>48</v>
      </c>
      <c r="AE74" s="313">
        <v>55.38</v>
      </c>
      <c r="AF74" s="313"/>
      <c r="AG74" s="313">
        <v>33.0737</v>
      </c>
    </row>
    <row r="75" s="304" customFormat="1" ht="22.8" customHeight="1" spans="1:33">
      <c r="A75" s="321" t="s">
        <v>659</v>
      </c>
      <c r="B75" s="321"/>
      <c r="C75" s="321"/>
      <c r="D75" s="311" t="s">
        <v>659</v>
      </c>
      <c r="E75" s="311" t="s">
        <v>210</v>
      </c>
      <c r="F75" s="313">
        <v>223.1766</v>
      </c>
      <c r="G75" s="313">
        <v>9</v>
      </c>
      <c r="H75" s="313">
        <v>2</v>
      </c>
      <c r="I75" s="313"/>
      <c r="J75" s="313"/>
      <c r="K75" s="313">
        <v>8</v>
      </c>
      <c r="L75" s="313">
        <v>10</v>
      </c>
      <c r="M75" s="313">
        <v>20</v>
      </c>
      <c r="N75" s="313"/>
      <c r="O75" s="313"/>
      <c r="P75" s="313">
        <v>5</v>
      </c>
      <c r="Q75" s="313"/>
      <c r="R75" s="313">
        <v>10</v>
      </c>
      <c r="S75" s="313"/>
      <c r="T75" s="313"/>
      <c r="U75" s="313"/>
      <c r="V75" s="313">
        <v>1</v>
      </c>
      <c r="W75" s="313"/>
      <c r="X75" s="313"/>
      <c r="Y75" s="313"/>
      <c r="Z75" s="313">
        <v>1</v>
      </c>
      <c r="AA75" s="313">
        <v>3</v>
      </c>
      <c r="AB75" s="313">
        <v>17.7229</v>
      </c>
      <c r="AC75" s="313"/>
      <c r="AD75" s="313">
        <v>48</v>
      </c>
      <c r="AE75" s="313">
        <v>55.38</v>
      </c>
      <c r="AF75" s="313"/>
      <c r="AG75" s="313">
        <v>33.0737</v>
      </c>
    </row>
    <row r="76" s="304" customFormat="1" ht="22.8" customHeight="1" spans="1:33">
      <c r="A76" s="321" t="s">
        <v>659</v>
      </c>
      <c r="B76" s="321" t="s">
        <v>583</v>
      </c>
      <c r="C76" s="321"/>
      <c r="D76" s="311" t="s">
        <v>660</v>
      </c>
      <c r="E76" s="311" t="s">
        <v>211</v>
      </c>
      <c r="F76" s="313">
        <v>223.1766</v>
      </c>
      <c r="G76" s="313">
        <v>9</v>
      </c>
      <c r="H76" s="313">
        <v>2</v>
      </c>
      <c r="I76" s="313"/>
      <c r="J76" s="313"/>
      <c r="K76" s="313">
        <v>8</v>
      </c>
      <c r="L76" s="313">
        <v>10</v>
      </c>
      <c r="M76" s="313">
        <v>20</v>
      </c>
      <c r="N76" s="313"/>
      <c r="O76" s="313"/>
      <c r="P76" s="313">
        <v>5</v>
      </c>
      <c r="Q76" s="313"/>
      <c r="R76" s="313">
        <v>10</v>
      </c>
      <c r="S76" s="313"/>
      <c r="T76" s="313"/>
      <c r="U76" s="313"/>
      <c r="V76" s="313">
        <v>1</v>
      </c>
      <c r="W76" s="313"/>
      <c r="X76" s="313"/>
      <c r="Y76" s="313"/>
      <c r="Z76" s="313">
        <v>1</v>
      </c>
      <c r="AA76" s="313">
        <v>3</v>
      </c>
      <c r="AB76" s="313">
        <v>17.7229</v>
      </c>
      <c r="AC76" s="313"/>
      <c r="AD76" s="313">
        <v>48</v>
      </c>
      <c r="AE76" s="313">
        <v>55.38</v>
      </c>
      <c r="AF76" s="313"/>
      <c r="AG76" s="313">
        <v>33.0737</v>
      </c>
    </row>
    <row r="77" s="304" customFormat="1" ht="22.8" customHeight="1" spans="1:33">
      <c r="A77" s="314" t="s">
        <v>659</v>
      </c>
      <c r="B77" s="314" t="s">
        <v>583</v>
      </c>
      <c r="C77" s="314" t="s">
        <v>565</v>
      </c>
      <c r="D77" s="315" t="s">
        <v>661</v>
      </c>
      <c r="E77" s="316" t="s">
        <v>567</v>
      </c>
      <c r="F77" s="318">
        <v>223.1766</v>
      </c>
      <c r="G77" s="318">
        <v>9</v>
      </c>
      <c r="H77" s="318">
        <v>2</v>
      </c>
      <c r="I77" s="318"/>
      <c r="J77" s="318"/>
      <c r="K77" s="318">
        <v>8</v>
      </c>
      <c r="L77" s="318">
        <v>10</v>
      </c>
      <c r="M77" s="318">
        <v>20</v>
      </c>
      <c r="N77" s="318"/>
      <c r="O77" s="318"/>
      <c r="P77" s="318">
        <v>5</v>
      </c>
      <c r="Q77" s="318"/>
      <c r="R77" s="318">
        <v>10</v>
      </c>
      <c r="S77" s="318"/>
      <c r="T77" s="318"/>
      <c r="U77" s="318"/>
      <c r="V77" s="318">
        <v>1</v>
      </c>
      <c r="W77" s="318"/>
      <c r="X77" s="318"/>
      <c r="Y77" s="318"/>
      <c r="Z77" s="318">
        <v>1</v>
      </c>
      <c r="AA77" s="318">
        <v>3</v>
      </c>
      <c r="AB77" s="318">
        <v>17.7229</v>
      </c>
      <c r="AC77" s="318"/>
      <c r="AD77" s="318">
        <v>48</v>
      </c>
      <c r="AE77" s="318">
        <v>55.38</v>
      </c>
      <c r="AF77" s="318"/>
      <c r="AG77" s="318">
        <v>33.0737</v>
      </c>
    </row>
    <row r="78" s="304" customFormat="1" ht="22.8" customHeight="1" spans="1:33">
      <c r="A78" s="309"/>
      <c r="B78" s="309"/>
      <c r="C78" s="309"/>
      <c r="D78" s="311" t="s">
        <v>666</v>
      </c>
      <c r="E78" s="311" t="s">
        <v>667</v>
      </c>
      <c r="F78" s="313">
        <v>51.4369</v>
      </c>
      <c r="G78" s="313"/>
      <c r="H78" s="313">
        <v>4</v>
      </c>
      <c r="I78" s="313"/>
      <c r="J78" s="313"/>
      <c r="K78" s="313">
        <v>0.7</v>
      </c>
      <c r="L78" s="313"/>
      <c r="M78" s="313">
        <v>1</v>
      </c>
      <c r="N78" s="313"/>
      <c r="O78" s="313"/>
      <c r="P78" s="313">
        <v>5</v>
      </c>
      <c r="Q78" s="313"/>
      <c r="R78" s="313"/>
      <c r="S78" s="313"/>
      <c r="T78" s="313"/>
      <c r="U78" s="313"/>
      <c r="V78" s="313"/>
      <c r="W78" s="313"/>
      <c r="X78" s="313"/>
      <c r="Y78" s="313"/>
      <c r="Z78" s="313">
        <v>1.5</v>
      </c>
      <c r="AA78" s="313"/>
      <c r="AB78" s="313">
        <v>5.5062</v>
      </c>
      <c r="AC78" s="313"/>
      <c r="AD78" s="313"/>
      <c r="AE78" s="313">
        <v>21.888</v>
      </c>
      <c r="AF78" s="313"/>
      <c r="AG78" s="313">
        <v>11.8427</v>
      </c>
    </row>
    <row r="79" s="304" customFormat="1" ht="22.8" customHeight="1" spans="1:33">
      <c r="A79" s="309"/>
      <c r="B79" s="309"/>
      <c r="C79" s="309"/>
      <c r="D79" s="312" t="s">
        <v>668</v>
      </c>
      <c r="E79" s="312" t="s">
        <v>669</v>
      </c>
      <c r="F79" s="313">
        <v>51.4369</v>
      </c>
      <c r="G79" s="313"/>
      <c r="H79" s="313">
        <v>4</v>
      </c>
      <c r="I79" s="313"/>
      <c r="J79" s="313"/>
      <c r="K79" s="313">
        <v>0.7</v>
      </c>
      <c r="L79" s="313"/>
      <c r="M79" s="313">
        <v>1</v>
      </c>
      <c r="N79" s="313"/>
      <c r="O79" s="313"/>
      <c r="P79" s="313">
        <v>5</v>
      </c>
      <c r="Q79" s="313"/>
      <c r="R79" s="313"/>
      <c r="S79" s="313"/>
      <c r="T79" s="313"/>
      <c r="U79" s="313"/>
      <c r="V79" s="313"/>
      <c r="W79" s="313"/>
      <c r="X79" s="313"/>
      <c r="Y79" s="313"/>
      <c r="Z79" s="313">
        <v>1.5</v>
      </c>
      <c r="AA79" s="313"/>
      <c r="AB79" s="313">
        <v>5.5062</v>
      </c>
      <c r="AC79" s="313"/>
      <c r="AD79" s="313"/>
      <c r="AE79" s="313">
        <v>21.888</v>
      </c>
      <c r="AF79" s="313"/>
      <c r="AG79" s="313">
        <v>11.8427</v>
      </c>
    </row>
    <row r="80" s="304" customFormat="1" ht="22.8" customHeight="1" spans="1:33">
      <c r="A80" s="321" t="s">
        <v>562</v>
      </c>
      <c r="B80" s="321"/>
      <c r="C80" s="321"/>
      <c r="D80" s="311" t="s">
        <v>562</v>
      </c>
      <c r="E80" s="311" t="s">
        <v>143</v>
      </c>
      <c r="F80" s="313">
        <v>51.4369</v>
      </c>
      <c r="G80" s="313"/>
      <c r="H80" s="313">
        <v>4</v>
      </c>
      <c r="I80" s="313"/>
      <c r="J80" s="313"/>
      <c r="K80" s="313">
        <v>0.7</v>
      </c>
      <c r="L80" s="313"/>
      <c r="M80" s="313">
        <v>1</v>
      </c>
      <c r="N80" s="313"/>
      <c r="O80" s="313"/>
      <c r="P80" s="313">
        <v>5</v>
      </c>
      <c r="Q80" s="313"/>
      <c r="R80" s="313"/>
      <c r="S80" s="313"/>
      <c r="T80" s="313"/>
      <c r="U80" s="313"/>
      <c r="V80" s="313"/>
      <c r="W80" s="313"/>
      <c r="X80" s="313"/>
      <c r="Y80" s="313"/>
      <c r="Z80" s="313">
        <v>1.5</v>
      </c>
      <c r="AA80" s="313"/>
      <c r="AB80" s="313">
        <v>5.5062</v>
      </c>
      <c r="AC80" s="313"/>
      <c r="AD80" s="313"/>
      <c r="AE80" s="313">
        <v>21.888</v>
      </c>
      <c r="AF80" s="313"/>
      <c r="AG80" s="313">
        <v>11.8427</v>
      </c>
    </row>
    <row r="81" s="304" customFormat="1" ht="22.8" customHeight="1" spans="1:33">
      <c r="A81" s="321" t="s">
        <v>562</v>
      </c>
      <c r="B81" s="321" t="s">
        <v>670</v>
      </c>
      <c r="C81" s="321"/>
      <c r="D81" s="311" t="s">
        <v>671</v>
      </c>
      <c r="E81" s="311" t="s">
        <v>190</v>
      </c>
      <c r="F81" s="313">
        <v>51.4369</v>
      </c>
      <c r="G81" s="313"/>
      <c r="H81" s="313">
        <v>4</v>
      </c>
      <c r="I81" s="313"/>
      <c r="J81" s="313"/>
      <c r="K81" s="313">
        <v>0.7</v>
      </c>
      <c r="L81" s="313"/>
      <c r="M81" s="313">
        <v>1</v>
      </c>
      <c r="N81" s="313"/>
      <c r="O81" s="313"/>
      <c r="P81" s="313">
        <v>5</v>
      </c>
      <c r="Q81" s="313"/>
      <c r="R81" s="313"/>
      <c r="S81" s="313"/>
      <c r="T81" s="313"/>
      <c r="U81" s="313"/>
      <c r="V81" s="313"/>
      <c r="W81" s="313"/>
      <c r="X81" s="313"/>
      <c r="Y81" s="313"/>
      <c r="Z81" s="313">
        <v>1.5</v>
      </c>
      <c r="AA81" s="313"/>
      <c r="AB81" s="313">
        <v>5.5062</v>
      </c>
      <c r="AC81" s="313"/>
      <c r="AD81" s="313"/>
      <c r="AE81" s="313">
        <v>21.888</v>
      </c>
      <c r="AF81" s="313"/>
      <c r="AG81" s="313">
        <v>11.8427</v>
      </c>
    </row>
    <row r="82" s="304" customFormat="1" ht="22.8" customHeight="1" spans="1:33">
      <c r="A82" s="314" t="s">
        <v>562</v>
      </c>
      <c r="B82" s="314" t="s">
        <v>670</v>
      </c>
      <c r="C82" s="314" t="s">
        <v>565</v>
      </c>
      <c r="D82" s="315" t="s">
        <v>672</v>
      </c>
      <c r="E82" s="316" t="s">
        <v>567</v>
      </c>
      <c r="F82" s="318">
        <v>51.4369</v>
      </c>
      <c r="G82" s="318"/>
      <c r="H82" s="318">
        <v>4</v>
      </c>
      <c r="I82" s="318"/>
      <c r="J82" s="318"/>
      <c r="K82" s="318">
        <v>0.7</v>
      </c>
      <c r="L82" s="318"/>
      <c r="M82" s="318">
        <v>1</v>
      </c>
      <c r="N82" s="318"/>
      <c r="O82" s="318"/>
      <c r="P82" s="318">
        <v>5</v>
      </c>
      <c r="Q82" s="318"/>
      <c r="R82" s="318"/>
      <c r="S82" s="318"/>
      <c r="T82" s="318"/>
      <c r="U82" s="318"/>
      <c r="V82" s="318"/>
      <c r="W82" s="318"/>
      <c r="X82" s="318"/>
      <c r="Y82" s="318"/>
      <c r="Z82" s="318">
        <v>1.5</v>
      </c>
      <c r="AA82" s="318"/>
      <c r="AB82" s="318">
        <v>5.5062</v>
      </c>
      <c r="AC82" s="318"/>
      <c r="AD82" s="318"/>
      <c r="AE82" s="318">
        <v>21.888</v>
      </c>
      <c r="AF82" s="318"/>
      <c r="AG82" s="318">
        <v>11.8427</v>
      </c>
    </row>
    <row r="83" s="304" customFormat="1" ht="22.8" customHeight="1" spans="1:33">
      <c r="A83" s="309"/>
      <c r="B83" s="309"/>
      <c r="C83" s="309"/>
      <c r="D83" s="311" t="s">
        <v>673</v>
      </c>
      <c r="E83" s="311" t="s">
        <v>674</v>
      </c>
      <c r="F83" s="313">
        <v>44.3772</v>
      </c>
      <c r="G83" s="313">
        <v>9.52</v>
      </c>
      <c r="H83" s="313"/>
      <c r="I83" s="313"/>
      <c r="J83" s="313"/>
      <c r="K83" s="313">
        <v>1</v>
      </c>
      <c r="L83" s="313">
        <v>2</v>
      </c>
      <c r="M83" s="313">
        <v>2</v>
      </c>
      <c r="N83" s="313"/>
      <c r="O83" s="313"/>
      <c r="P83" s="313">
        <v>4</v>
      </c>
      <c r="Q83" s="313"/>
      <c r="R83" s="313"/>
      <c r="S83" s="313"/>
      <c r="T83" s="313"/>
      <c r="U83" s="313"/>
      <c r="V83" s="313"/>
      <c r="W83" s="313"/>
      <c r="X83" s="313"/>
      <c r="Y83" s="313"/>
      <c r="Z83" s="313">
        <v>2</v>
      </c>
      <c r="AA83" s="313"/>
      <c r="AB83" s="313">
        <v>3.1454</v>
      </c>
      <c r="AC83" s="313"/>
      <c r="AD83" s="313"/>
      <c r="AE83" s="313">
        <v>12.78</v>
      </c>
      <c r="AF83" s="313"/>
      <c r="AG83" s="313">
        <v>7.9318</v>
      </c>
    </row>
    <row r="84" s="304" customFormat="1" ht="22.8" customHeight="1" spans="1:33">
      <c r="A84" s="309"/>
      <c r="B84" s="309"/>
      <c r="C84" s="309"/>
      <c r="D84" s="312" t="s">
        <v>675</v>
      </c>
      <c r="E84" s="312" t="s">
        <v>676</v>
      </c>
      <c r="F84" s="313">
        <v>44.3772</v>
      </c>
      <c r="G84" s="313">
        <v>9.52</v>
      </c>
      <c r="H84" s="313"/>
      <c r="I84" s="313"/>
      <c r="J84" s="313"/>
      <c r="K84" s="313">
        <v>1</v>
      </c>
      <c r="L84" s="313">
        <v>2</v>
      </c>
      <c r="M84" s="313">
        <v>2</v>
      </c>
      <c r="N84" s="313"/>
      <c r="O84" s="313"/>
      <c r="P84" s="313">
        <v>4</v>
      </c>
      <c r="Q84" s="313"/>
      <c r="R84" s="313"/>
      <c r="S84" s="313"/>
      <c r="T84" s="313"/>
      <c r="U84" s="313"/>
      <c r="V84" s="313"/>
      <c r="W84" s="313"/>
      <c r="X84" s="313"/>
      <c r="Y84" s="313"/>
      <c r="Z84" s="313">
        <v>2</v>
      </c>
      <c r="AA84" s="313"/>
      <c r="AB84" s="313">
        <v>3.1454</v>
      </c>
      <c r="AC84" s="313"/>
      <c r="AD84" s="313"/>
      <c r="AE84" s="313">
        <v>12.78</v>
      </c>
      <c r="AF84" s="313"/>
      <c r="AG84" s="313">
        <v>7.9318</v>
      </c>
    </row>
    <row r="85" s="304" customFormat="1" ht="22.8" customHeight="1" spans="1:33">
      <c r="A85" s="321" t="s">
        <v>562</v>
      </c>
      <c r="B85" s="321"/>
      <c r="C85" s="321"/>
      <c r="D85" s="311" t="s">
        <v>562</v>
      </c>
      <c r="E85" s="311" t="s">
        <v>143</v>
      </c>
      <c r="F85" s="313">
        <v>44.3772</v>
      </c>
      <c r="G85" s="313">
        <v>9.52</v>
      </c>
      <c r="H85" s="313"/>
      <c r="I85" s="313"/>
      <c r="J85" s="313"/>
      <c r="K85" s="313">
        <v>1</v>
      </c>
      <c r="L85" s="313">
        <v>2</v>
      </c>
      <c r="M85" s="313">
        <v>2</v>
      </c>
      <c r="N85" s="313"/>
      <c r="O85" s="313"/>
      <c r="P85" s="313">
        <v>4</v>
      </c>
      <c r="Q85" s="313"/>
      <c r="R85" s="313"/>
      <c r="S85" s="313"/>
      <c r="T85" s="313"/>
      <c r="U85" s="313"/>
      <c r="V85" s="313"/>
      <c r="W85" s="313"/>
      <c r="X85" s="313"/>
      <c r="Y85" s="313"/>
      <c r="Z85" s="313">
        <v>2</v>
      </c>
      <c r="AA85" s="313"/>
      <c r="AB85" s="313">
        <v>3.1454</v>
      </c>
      <c r="AC85" s="313"/>
      <c r="AD85" s="313"/>
      <c r="AE85" s="313">
        <v>12.78</v>
      </c>
      <c r="AF85" s="313"/>
      <c r="AG85" s="313">
        <v>7.9318</v>
      </c>
    </row>
    <row r="86" s="304" customFormat="1" ht="22.8" customHeight="1" spans="1:33">
      <c r="A86" s="321" t="s">
        <v>562</v>
      </c>
      <c r="B86" s="321" t="s">
        <v>670</v>
      </c>
      <c r="C86" s="321"/>
      <c r="D86" s="311" t="s">
        <v>671</v>
      </c>
      <c r="E86" s="311" t="s">
        <v>190</v>
      </c>
      <c r="F86" s="313">
        <v>44.3772</v>
      </c>
      <c r="G86" s="313">
        <v>9.52</v>
      </c>
      <c r="H86" s="313"/>
      <c r="I86" s="313"/>
      <c r="J86" s="313"/>
      <c r="K86" s="313">
        <v>1</v>
      </c>
      <c r="L86" s="313">
        <v>2</v>
      </c>
      <c r="M86" s="313">
        <v>2</v>
      </c>
      <c r="N86" s="313"/>
      <c r="O86" s="313"/>
      <c r="P86" s="313">
        <v>4</v>
      </c>
      <c r="Q86" s="313"/>
      <c r="R86" s="313"/>
      <c r="S86" s="313"/>
      <c r="T86" s="313"/>
      <c r="U86" s="313"/>
      <c r="V86" s="313"/>
      <c r="W86" s="313"/>
      <c r="X86" s="313"/>
      <c r="Y86" s="313"/>
      <c r="Z86" s="313">
        <v>2</v>
      </c>
      <c r="AA86" s="313"/>
      <c r="AB86" s="313">
        <v>3.1454</v>
      </c>
      <c r="AC86" s="313"/>
      <c r="AD86" s="313"/>
      <c r="AE86" s="313">
        <v>12.78</v>
      </c>
      <c r="AF86" s="313"/>
      <c r="AG86" s="313">
        <v>7.9318</v>
      </c>
    </row>
    <row r="87" s="304" customFormat="1" ht="22.8" customHeight="1" spans="1:33">
      <c r="A87" s="314" t="s">
        <v>562</v>
      </c>
      <c r="B87" s="314" t="s">
        <v>670</v>
      </c>
      <c r="C87" s="314" t="s">
        <v>565</v>
      </c>
      <c r="D87" s="315" t="s">
        <v>672</v>
      </c>
      <c r="E87" s="316" t="s">
        <v>567</v>
      </c>
      <c r="F87" s="318">
        <v>44.3772</v>
      </c>
      <c r="G87" s="318">
        <v>9.52</v>
      </c>
      <c r="H87" s="318"/>
      <c r="I87" s="318"/>
      <c r="J87" s="318"/>
      <c r="K87" s="318">
        <v>1</v>
      </c>
      <c r="L87" s="318">
        <v>2</v>
      </c>
      <c r="M87" s="318">
        <v>2</v>
      </c>
      <c r="N87" s="318"/>
      <c r="O87" s="318"/>
      <c r="P87" s="318">
        <v>4</v>
      </c>
      <c r="Q87" s="318"/>
      <c r="R87" s="318"/>
      <c r="S87" s="318"/>
      <c r="T87" s="318"/>
      <c r="U87" s="318"/>
      <c r="V87" s="318"/>
      <c r="W87" s="318"/>
      <c r="X87" s="318"/>
      <c r="Y87" s="318"/>
      <c r="Z87" s="318">
        <v>2</v>
      </c>
      <c r="AA87" s="318"/>
      <c r="AB87" s="318">
        <v>3.1454</v>
      </c>
      <c r="AC87" s="318"/>
      <c r="AD87" s="318"/>
      <c r="AE87" s="318">
        <v>12.78</v>
      </c>
      <c r="AF87" s="318"/>
      <c r="AG87" s="318">
        <v>7.9318</v>
      </c>
    </row>
    <row r="88" s="304" customFormat="1" ht="22.8" customHeight="1" spans="1:33">
      <c r="A88" s="309"/>
      <c r="B88" s="309"/>
      <c r="C88" s="309"/>
      <c r="D88" s="311" t="s">
        <v>679</v>
      </c>
      <c r="E88" s="311" t="s">
        <v>680</v>
      </c>
      <c r="F88" s="313">
        <v>10.7374</v>
      </c>
      <c r="G88" s="313">
        <v>2.54</v>
      </c>
      <c r="H88" s="313"/>
      <c r="I88" s="313"/>
      <c r="J88" s="313"/>
      <c r="K88" s="313"/>
      <c r="L88" s="313"/>
      <c r="M88" s="313">
        <v>0.2</v>
      </c>
      <c r="N88" s="313"/>
      <c r="O88" s="313"/>
      <c r="P88" s="313">
        <v>1.5</v>
      </c>
      <c r="Q88" s="313"/>
      <c r="R88" s="313"/>
      <c r="S88" s="313"/>
      <c r="T88" s="313">
        <v>0.6</v>
      </c>
      <c r="U88" s="313"/>
      <c r="V88" s="313"/>
      <c r="W88" s="313"/>
      <c r="X88" s="313"/>
      <c r="Y88" s="313"/>
      <c r="Z88" s="313">
        <v>1</v>
      </c>
      <c r="AA88" s="313"/>
      <c r="AB88" s="313">
        <v>0.5464</v>
      </c>
      <c r="AC88" s="313"/>
      <c r="AD88" s="313"/>
      <c r="AE88" s="313">
        <v>2.268</v>
      </c>
      <c r="AF88" s="313"/>
      <c r="AG88" s="313">
        <v>2.083</v>
      </c>
    </row>
    <row r="89" s="304" customFormat="1" ht="22.8" customHeight="1" spans="1:33">
      <c r="A89" s="309"/>
      <c r="B89" s="309"/>
      <c r="C89" s="309"/>
      <c r="D89" s="312" t="s">
        <v>681</v>
      </c>
      <c r="E89" s="312" t="s">
        <v>682</v>
      </c>
      <c r="F89" s="313">
        <v>10.7374</v>
      </c>
      <c r="G89" s="313">
        <v>2.54</v>
      </c>
      <c r="H89" s="313"/>
      <c r="I89" s="313"/>
      <c r="J89" s="313"/>
      <c r="K89" s="313"/>
      <c r="L89" s="313"/>
      <c r="M89" s="313">
        <v>0.2</v>
      </c>
      <c r="N89" s="313"/>
      <c r="O89" s="313"/>
      <c r="P89" s="313">
        <v>1.5</v>
      </c>
      <c r="Q89" s="313"/>
      <c r="R89" s="313"/>
      <c r="S89" s="313"/>
      <c r="T89" s="313">
        <v>0.6</v>
      </c>
      <c r="U89" s="313"/>
      <c r="V89" s="313"/>
      <c r="W89" s="313"/>
      <c r="X89" s="313"/>
      <c r="Y89" s="313"/>
      <c r="Z89" s="313">
        <v>1</v>
      </c>
      <c r="AA89" s="313"/>
      <c r="AB89" s="313">
        <v>0.5464</v>
      </c>
      <c r="AC89" s="313"/>
      <c r="AD89" s="313"/>
      <c r="AE89" s="313">
        <v>2.268</v>
      </c>
      <c r="AF89" s="313"/>
      <c r="AG89" s="313">
        <v>2.083</v>
      </c>
    </row>
    <row r="90" s="304" customFormat="1" ht="22.8" customHeight="1" spans="1:33">
      <c r="A90" s="321" t="s">
        <v>562</v>
      </c>
      <c r="B90" s="321"/>
      <c r="C90" s="321"/>
      <c r="D90" s="311" t="s">
        <v>562</v>
      </c>
      <c r="E90" s="311" t="s">
        <v>143</v>
      </c>
      <c r="F90" s="313">
        <v>10.7374</v>
      </c>
      <c r="G90" s="313">
        <v>2.54</v>
      </c>
      <c r="H90" s="313"/>
      <c r="I90" s="313"/>
      <c r="J90" s="313"/>
      <c r="K90" s="313"/>
      <c r="L90" s="313"/>
      <c r="M90" s="313">
        <v>0.2</v>
      </c>
      <c r="N90" s="313"/>
      <c r="O90" s="313"/>
      <c r="P90" s="313">
        <v>1.5</v>
      </c>
      <c r="Q90" s="313"/>
      <c r="R90" s="313"/>
      <c r="S90" s="313"/>
      <c r="T90" s="313">
        <v>0.6</v>
      </c>
      <c r="U90" s="313"/>
      <c r="V90" s="313"/>
      <c r="W90" s="313"/>
      <c r="X90" s="313"/>
      <c r="Y90" s="313"/>
      <c r="Z90" s="313">
        <v>1</v>
      </c>
      <c r="AA90" s="313"/>
      <c r="AB90" s="313">
        <v>0.5464</v>
      </c>
      <c r="AC90" s="313"/>
      <c r="AD90" s="313"/>
      <c r="AE90" s="313">
        <v>2.268</v>
      </c>
      <c r="AF90" s="313"/>
      <c r="AG90" s="313">
        <v>2.083</v>
      </c>
    </row>
    <row r="91" s="304" customFormat="1" ht="22.8" customHeight="1" spans="1:33">
      <c r="A91" s="321" t="s">
        <v>562</v>
      </c>
      <c r="B91" s="321" t="s">
        <v>652</v>
      </c>
      <c r="C91" s="321"/>
      <c r="D91" s="311" t="s">
        <v>653</v>
      </c>
      <c r="E91" s="311" t="s">
        <v>179</v>
      </c>
      <c r="F91" s="313">
        <v>10.7374</v>
      </c>
      <c r="G91" s="313">
        <v>2.54</v>
      </c>
      <c r="H91" s="313"/>
      <c r="I91" s="313"/>
      <c r="J91" s="313"/>
      <c r="K91" s="313"/>
      <c r="L91" s="313"/>
      <c r="M91" s="313">
        <v>0.2</v>
      </c>
      <c r="N91" s="313"/>
      <c r="O91" s="313"/>
      <c r="P91" s="313">
        <v>1.5</v>
      </c>
      <c r="Q91" s="313"/>
      <c r="R91" s="313"/>
      <c r="S91" s="313"/>
      <c r="T91" s="313">
        <v>0.6</v>
      </c>
      <c r="U91" s="313"/>
      <c r="V91" s="313"/>
      <c r="W91" s="313"/>
      <c r="X91" s="313"/>
      <c r="Y91" s="313"/>
      <c r="Z91" s="313">
        <v>1</v>
      </c>
      <c r="AA91" s="313"/>
      <c r="AB91" s="313">
        <v>0.5464</v>
      </c>
      <c r="AC91" s="313"/>
      <c r="AD91" s="313"/>
      <c r="AE91" s="313">
        <v>2.268</v>
      </c>
      <c r="AF91" s="313"/>
      <c r="AG91" s="313">
        <v>2.083</v>
      </c>
    </row>
    <row r="92" s="304" customFormat="1" ht="22.8" customHeight="1" spans="1:33">
      <c r="A92" s="314" t="s">
        <v>562</v>
      </c>
      <c r="B92" s="314" t="s">
        <v>652</v>
      </c>
      <c r="C92" s="314" t="s">
        <v>565</v>
      </c>
      <c r="D92" s="315" t="s">
        <v>654</v>
      </c>
      <c r="E92" s="316" t="s">
        <v>567</v>
      </c>
      <c r="F92" s="318">
        <v>10.7374</v>
      </c>
      <c r="G92" s="318">
        <v>2.54</v>
      </c>
      <c r="H92" s="318"/>
      <c r="I92" s="318"/>
      <c r="J92" s="318"/>
      <c r="K92" s="318"/>
      <c r="L92" s="318"/>
      <c r="M92" s="318">
        <v>0.2</v>
      </c>
      <c r="N92" s="318"/>
      <c r="O92" s="318"/>
      <c r="P92" s="318">
        <v>1.5</v>
      </c>
      <c r="Q92" s="318"/>
      <c r="R92" s="318"/>
      <c r="S92" s="318"/>
      <c r="T92" s="318">
        <v>0.6</v>
      </c>
      <c r="U92" s="318"/>
      <c r="V92" s="318"/>
      <c r="W92" s="318"/>
      <c r="X92" s="318"/>
      <c r="Y92" s="318"/>
      <c r="Z92" s="318">
        <v>1</v>
      </c>
      <c r="AA92" s="318"/>
      <c r="AB92" s="318">
        <v>0.5464</v>
      </c>
      <c r="AC92" s="318"/>
      <c r="AD92" s="318"/>
      <c r="AE92" s="318">
        <v>2.268</v>
      </c>
      <c r="AF92" s="318"/>
      <c r="AG92" s="318">
        <v>2.083</v>
      </c>
    </row>
    <row r="93" s="304" customFormat="1" ht="22.8" customHeight="1" spans="1:33">
      <c r="A93" s="309"/>
      <c r="B93" s="309"/>
      <c r="C93" s="309"/>
      <c r="D93" s="311" t="s">
        <v>683</v>
      </c>
      <c r="E93" s="311" t="s">
        <v>684</v>
      </c>
      <c r="F93" s="313">
        <v>95.6738</v>
      </c>
      <c r="G93" s="313">
        <v>19.02</v>
      </c>
      <c r="H93" s="313"/>
      <c r="I93" s="313"/>
      <c r="J93" s="313"/>
      <c r="K93" s="313">
        <v>2</v>
      </c>
      <c r="L93" s="313">
        <v>6</v>
      </c>
      <c r="M93" s="313">
        <v>4</v>
      </c>
      <c r="N93" s="313"/>
      <c r="O93" s="313"/>
      <c r="P93" s="313">
        <v>2</v>
      </c>
      <c r="Q93" s="313"/>
      <c r="R93" s="313">
        <v>6</v>
      </c>
      <c r="S93" s="313"/>
      <c r="T93" s="313">
        <v>0.5</v>
      </c>
      <c r="U93" s="313">
        <v>1</v>
      </c>
      <c r="V93" s="313"/>
      <c r="W93" s="313"/>
      <c r="X93" s="313"/>
      <c r="Y93" s="313"/>
      <c r="Z93" s="313"/>
      <c r="AA93" s="313"/>
      <c r="AB93" s="313">
        <v>7.679</v>
      </c>
      <c r="AC93" s="313"/>
      <c r="AD93" s="313"/>
      <c r="AE93" s="313">
        <v>30.876</v>
      </c>
      <c r="AF93" s="313"/>
      <c r="AG93" s="313">
        <v>16.5988</v>
      </c>
    </row>
    <row r="94" s="304" customFormat="1" ht="22.8" customHeight="1" spans="1:33">
      <c r="A94" s="309"/>
      <c r="B94" s="309"/>
      <c r="C94" s="309"/>
      <c r="D94" s="312" t="s">
        <v>685</v>
      </c>
      <c r="E94" s="312" t="s">
        <v>686</v>
      </c>
      <c r="F94" s="313">
        <v>95.6738</v>
      </c>
      <c r="G94" s="313">
        <v>19.02</v>
      </c>
      <c r="H94" s="313"/>
      <c r="I94" s="313"/>
      <c r="J94" s="313"/>
      <c r="K94" s="313">
        <v>2</v>
      </c>
      <c r="L94" s="313">
        <v>6</v>
      </c>
      <c r="M94" s="313">
        <v>4</v>
      </c>
      <c r="N94" s="313"/>
      <c r="O94" s="313"/>
      <c r="P94" s="313">
        <v>2</v>
      </c>
      <c r="Q94" s="313"/>
      <c r="R94" s="313">
        <v>6</v>
      </c>
      <c r="S94" s="313"/>
      <c r="T94" s="313">
        <v>0.5</v>
      </c>
      <c r="U94" s="313">
        <v>1</v>
      </c>
      <c r="V94" s="313"/>
      <c r="W94" s="313"/>
      <c r="X94" s="313"/>
      <c r="Y94" s="313"/>
      <c r="Z94" s="313"/>
      <c r="AA94" s="313"/>
      <c r="AB94" s="313">
        <v>7.679</v>
      </c>
      <c r="AC94" s="313"/>
      <c r="AD94" s="313"/>
      <c r="AE94" s="313">
        <v>30.876</v>
      </c>
      <c r="AF94" s="313"/>
      <c r="AG94" s="313">
        <v>16.5988</v>
      </c>
    </row>
    <row r="95" s="304" customFormat="1" ht="22.8" customHeight="1" spans="1:33">
      <c r="A95" s="321" t="s">
        <v>562</v>
      </c>
      <c r="B95" s="321"/>
      <c r="C95" s="321"/>
      <c r="D95" s="311" t="s">
        <v>562</v>
      </c>
      <c r="E95" s="311" t="s">
        <v>143</v>
      </c>
      <c r="F95" s="313">
        <v>95.6738</v>
      </c>
      <c r="G95" s="313">
        <v>19.02</v>
      </c>
      <c r="H95" s="313"/>
      <c r="I95" s="313"/>
      <c r="J95" s="313"/>
      <c r="K95" s="313">
        <v>2</v>
      </c>
      <c r="L95" s="313">
        <v>6</v>
      </c>
      <c r="M95" s="313">
        <v>4</v>
      </c>
      <c r="N95" s="313"/>
      <c r="O95" s="313"/>
      <c r="P95" s="313">
        <v>2</v>
      </c>
      <c r="Q95" s="313"/>
      <c r="R95" s="313">
        <v>6</v>
      </c>
      <c r="S95" s="313"/>
      <c r="T95" s="313">
        <v>0.5</v>
      </c>
      <c r="U95" s="313">
        <v>1</v>
      </c>
      <c r="V95" s="313"/>
      <c r="W95" s="313"/>
      <c r="X95" s="313"/>
      <c r="Y95" s="313"/>
      <c r="Z95" s="313"/>
      <c r="AA95" s="313"/>
      <c r="AB95" s="313">
        <v>7.679</v>
      </c>
      <c r="AC95" s="313"/>
      <c r="AD95" s="313"/>
      <c r="AE95" s="313">
        <v>30.876</v>
      </c>
      <c r="AF95" s="313"/>
      <c r="AG95" s="313">
        <v>16.5988</v>
      </c>
    </row>
    <row r="96" s="304" customFormat="1" ht="22.8" customHeight="1" spans="1:33">
      <c r="A96" s="321" t="s">
        <v>562</v>
      </c>
      <c r="B96" s="321" t="s">
        <v>687</v>
      </c>
      <c r="C96" s="321"/>
      <c r="D96" s="311" t="s">
        <v>688</v>
      </c>
      <c r="E96" s="311" t="s">
        <v>168</v>
      </c>
      <c r="F96" s="313">
        <v>95.6738</v>
      </c>
      <c r="G96" s="313">
        <v>19.02</v>
      </c>
      <c r="H96" s="313"/>
      <c r="I96" s="313"/>
      <c r="J96" s="313"/>
      <c r="K96" s="313">
        <v>2</v>
      </c>
      <c r="L96" s="313">
        <v>6</v>
      </c>
      <c r="M96" s="313">
        <v>4</v>
      </c>
      <c r="N96" s="313"/>
      <c r="O96" s="313"/>
      <c r="P96" s="313">
        <v>2</v>
      </c>
      <c r="Q96" s="313"/>
      <c r="R96" s="313">
        <v>6</v>
      </c>
      <c r="S96" s="313"/>
      <c r="T96" s="313">
        <v>0.5</v>
      </c>
      <c r="U96" s="313">
        <v>1</v>
      </c>
      <c r="V96" s="313"/>
      <c r="W96" s="313"/>
      <c r="X96" s="313"/>
      <c r="Y96" s="313"/>
      <c r="Z96" s="313"/>
      <c r="AA96" s="313"/>
      <c r="AB96" s="313">
        <v>7.679</v>
      </c>
      <c r="AC96" s="313"/>
      <c r="AD96" s="313"/>
      <c r="AE96" s="313">
        <v>30.876</v>
      </c>
      <c r="AF96" s="313"/>
      <c r="AG96" s="313">
        <v>16.5988</v>
      </c>
    </row>
    <row r="97" s="304" customFormat="1" ht="22.8" customHeight="1" spans="1:33">
      <c r="A97" s="314" t="s">
        <v>562</v>
      </c>
      <c r="B97" s="314" t="s">
        <v>687</v>
      </c>
      <c r="C97" s="314" t="s">
        <v>565</v>
      </c>
      <c r="D97" s="315" t="s">
        <v>689</v>
      </c>
      <c r="E97" s="316" t="s">
        <v>567</v>
      </c>
      <c r="F97" s="318">
        <v>95.6738</v>
      </c>
      <c r="G97" s="318">
        <v>19.02</v>
      </c>
      <c r="H97" s="318"/>
      <c r="I97" s="318"/>
      <c r="J97" s="318"/>
      <c r="K97" s="318">
        <v>2</v>
      </c>
      <c r="L97" s="318">
        <v>6</v>
      </c>
      <c r="M97" s="318">
        <v>4</v>
      </c>
      <c r="N97" s="318"/>
      <c r="O97" s="318"/>
      <c r="P97" s="318">
        <v>2</v>
      </c>
      <c r="Q97" s="318"/>
      <c r="R97" s="318">
        <v>6</v>
      </c>
      <c r="S97" s="318"/>
      <c r="T97" s="318">
        <v>0.5</v>
      </c>
      <c r="U97" s="318">
        <v>1</v>
      </c>
      <c r="V97" s="318"/>
      <c r="W97" s="318"/>
      <c r="X97" s="318"/>
      <c r="Y97" s="318"/>
      <c r="Z97" s="318"/>
      <c r="AA97" s="318"/>
      <c r="AB97" s="318">
        <v>7.679</v>
      </c>
      <c r="AC97" s="318"/>
      <c r="AD97" s="318"/>
      <c r="AE97" s="318">
        <v>30.876</v>
      </c>
      <c r="AF97" s="318"/>
      <c r="AG97" s="318">
        <v>16.5988</v>
      </c>
    </row>
    <row r="98" s="304" customFormat="1" ht="22.8" customHeight="1" spans="1:33">
      <c r="A98" s="309"/>
      <c r="B98" s="309"/>
      <c r="C98" s="309"/>
      <c r="D98" s="311" t="s">
        <v>690</v>
      </c>
      <c r="E98" s="311" t="s">
        <v>691</v>
      </c>
      <c r="F98" s="313">
        <v>28.4506</v>
      </c>
      <c r="G98" s="313">
        <v>5</v>
      </c>
      <c r="H98" s="313">
        <v>2</v>
      </c>
      <c r="I98" s="313"/>
      <c r="J98" s="313"/>
      <c r="K98" s="313">
        <v>1</v>
      </c>
      <c r="L98" s="313">
        <v>2</v>
      </c>
      <c r="M98" s="313">
        <v>1</v>
      </c>
      <c r="N98" s="313"/>
      <c r="O98" s="313"/>
      <c r="P98" s="313">
        <v>2</v>
      </c>
      <c r="Q98" s="313"/>
      <c r="R98" s="313">
        <v>1</v>
      </c>
      <c r="S98" s="313"/>
      <c r="T98" s="313"/>
      <c r="U98" s="313"/>
      <c r="V98" s="313"/>
      <c r="W98" s="313"/>
      <c r="X98" s="313"/>
      <c r="Y98" s="313"/>
      <c r="Z98" s="313">
        <v>3</v>
      </c>
      <c r="AA98" s="313"/>
      <c r="AB98" s="313">
        <v>2.5096</v>
      </c>
      <c r="AC98" s="313"/>
      <c r="AD98" s="313"/>
      <c r="AE98" s="313">
        <v>3.684</v>
      </c>
      <c r="AF98" s="313"/>
      <c r="AG98" s="313">
        <v>5.257</v>
      </c>
    </row>
    <row r="99" s="304" customFormat="1" ht="22.8" customHeight="1" spans="1:33">
      <c r="A99" s="309"/>
      <c r="B99" s="309"/>
      <c r="C99" s="309"/>
      <c r="D99" s="312" t="s">
        <v>692</v>
      </c>
      <c r="E99" s="312" t="s">
        <v>693</v>
      </c>
      <c r="F99" s="313">
        <v>28.4506</v>
      </c>
      <c r="G99" s="313">
        <v>5</v>
      </c>
      <c r="H99" s="313">
        <v>2</v>
      </c>
      <c r="I99" s="313"/>
      <c r="J99" s="313"/>
      <c r="K99" s="313">
        <v>1</v>
      </c>
      <c r="L99" s="313">
        <v>2</v>
      </c>
      <c r="M99" s="313">
        <v>1</v>
      </c>
      <c r="N99" s="313"/>
      <c r="O99" s="313"/>
      <c r="P99" s="313">
        <v>2</v>
      </c>
      <c r="Q99" s="313"/>
      <c r="R99" s="313">
        <v>1</v>
      </c>
      <c r="S99" s="313"/>
      <c r="T99" s="313"/>
      <c r="U99" s="313"/>
      <c r="V99" s="313"/>
      <c r="W99" s="313"/>
      <c r="X99" s="313"/>
      <c r="Y99" s="313"/>
      <c r="Z99" s="313">
        <v>3</v>
      </c>
      <c r="AA99" s="313"/>
      <c r="AB99" s="313">
        <v>2.5096</v>
      </c>
      <c r="AC99" s="313"/>
      <c r="AD99" s="313"/>
      <c r="AE99" s="313">
        <v>3.684</v>
      </c>
      <c r="AF99" s="313"/>
      <c r="AG99" s="313">
        <v>5.257</v>
      </c>
    </row>
    <row r="100" s="304" customFormat="1" ht="22.8" customHeight="1" spans="1:33">
      <c r="A100" s="321" t="s">
        <v>562</v>
      </c>
      <c r="B100" s="321"/>
      <c r="C100" s="321"/>
      <c r="D100" s="311" t="s">
        <v>562</v>
      </c>
      <c r="E100" s="311" t="s">
        <v>143</v>
      </c>
      <c r="F100" s="313">
        <v>28.4506</v>
      </c>
      <c r="G100" s="313">
        <v>5</v>
      </c>
      <c r="H100" s="313">
        <v>2</v>
      </c>
      <c r="I100" s="313"/>
      <c r="J100" s="313"/>
      <c r="K100" s="313">
        <v>1</v>
      </c>
      <c r="L100" s="313">
        <v>2</v>
      </c>
      <c r="M100" s="313">
        <v>1</v>
      </c>
      <c r="N100" s="313"/>
      <c r="O100" s="313"/>
      <c r="P100" s="313">
        <v>2</v>
      </c>
      <c r="Q100" s="313"/>
      <c r="R100" s="313">
        <v>1</v>
      </c>
      <c r="S100" s="313"/>
      <c r="T100" s="313"/>
      <c r="U100" s="313"/>
      <c r="V100" s="313"/>
      <c r="W100" s="313"/>
      <c r="X100" s="313"/>
      <c r="Y100" s="313"/>
      <c r="Z100" s="313">
        <v>3</v>
      </c>
      <c r="AA100" s="313"/>
      <c r="AB100" s="313">
        <v>2.5096</v>
      </c>
      <c r="AC100" s="313"/>
      <c r="AD100" s="313"/>
      <c r="AE100" s="313">
        <v>3.684</v>
      </c>
      <c r="AF100" s="313"/>
      <c r="AG100" s="313">
        <v>5.257</v>
      </c>
    </row>
    <row r="101" s="304" customFormat="1" ht="22.8" customHeight="1" spans="1:33">
      <c r="A101" s="321" t="s">
        <v>562</v>
      </c>
      <c r="B101" s="321" t="s">
        <v>694</v>
      </c>
      <c r="C101" s="321"/>
      <c r="D101" s="311" t="s">
        <v>695</v>
      </c>
      <c r="E101" s="311" t="s">
        <v>177</v>
      </c>
      <c r="F101" s="313">
        <v>28.4506</v>
      </c>
      <c r="G101" s="313">
        <v>5</v>
      </c>
      <c r="H101" s="313">
        <v>2</v>
      </c>
      <c r="I101" s="313"/>
      <c r="J101" s="313"/>
      <c r="K101" s="313">
        <v>1</v>
      </c>
      <c r="L101" s="313">
        <v>2</v>
      </c>
      <c r="M101" s="313">
        <v>1</v>
      </c>
      <c r="N101" s="313"/>
      <c r="O101" s="313"/>
      <c r="P101" s="313">
        <v>2</v>
      </c>
      <c r="Q101" s="313"/>
      <c r="R101" s="313">
        <v>1</v>
      </c>
      <c r="S101" s="313"/>
      <c r="T101" s="313"/>
      <c r="U101" s="313"/>
      <c r="V101" s="313"/>
      <c r="W101" s="313"/>
      <c r="X101" s="313"/>
      <c r="Y101" s="313"/>
      <c r="Z101" s="313">
        <v>3</v>
      </c>
      <c r="AA101" s="313"/>
      <c r="AB101" s="313">
        <v>2.5096</v>
      </c>
      <c r="AC101" s="313"/>
      <c r="AD101" s="313"/>
      <c r="AE101" s="313">
        <v>3.684</v>
      </c>
      <c r="AF101" s="313"/>
      <c r="AG101" s="313">
        <v>5.257</v>
      </c>
    </row>
    <row r="102" s="304" customFormat="1" ht="22.8" customHeight="1" spans="1:33">
      <c r="A102" s="314" t="s">
        <v>562</v>
      </c>
      <c r="B102" s="314" t="s">
        <v>694</v>
      </c>
      <c r="C102" s="314" t="s">
        <v>565</v>
      </c>
      <c r="D102" s="315" t="s">
        <v>696</v>
      </c>
      <c r="E102" s="316" t="s">
        <v>567</v>
      </c>
      <c r="F102" s="318">
        <v>28.4506</v>
      </c>
      <c r="G102" s="318">
        <v>5</v>
      </c>
      <c r="H102" s="318">
        <v>2</v>
      </c>
      <c r="I102" s="318"/>
      <c r="J102" s="318"/>
      <c r="K102" s="318">
        <v>1</v>
      </c>
      <c r="L102" s="318">
        <v>2</v>
      </c>
      <c r="M102" s="318">
        <v>1</v>
      </c>
      <c r="N102" s="318"/>
      <c r="O102" s="318"/>
      <c r="P102" s="318">
        <v>2</v>
      </c>
      <c r="Q102" s="318"/>
      <c r="R102" s="318">
        <v>1</v>
      </c>
      <c r="S102" s="318"/>
      <c r="T102" s="318"/>
      <c r="U102" s="318"/>
      <c r="V102" s="318"/>
      <c r="W102" s="318"/>
      <c r="X102" s="318"/>
      <c r="Y102" s="318"/>
      <c r="Z102" s="318">
        <v>3</v>
      </c>
      <c r="AA102" s="318"/>
      <c r="AB102" s="318">
        <v>2.5096</v>
      </c>
      <c r="AC102" s="318"/>
      <c r="AD102" s="318"/>
      <c r="AE102" s="318">
        <v>3.684</v>
      </c>
      <c r="AF102" s="318"/>
      <c r="AG102" s="318">
        <v>5.257</v>
      </c>
    </row>
    <row r="103" s="304" customFormat="1" ht="22.8" customHeight="1" spans="1:33">
      <c r="A103" s="309"/>
      <c r="B103" s="309"/>
      <c r="C103" s="309"/>
      <c r="D103" s="311" t="s">
        <v>697</v>
      </c>
      <c r="E103" s="311" t="s">
        <v>698</v>
      </c>
      <c r="F103" s="313">
        <v>18.0677</v>
      </c>
      <c r="G103" s="313">
        <v>3.78</v>
      </c>
      <c r="H103" s="313">
        <v>1</v>
      </c>
      <c r="I103" s="313"/>
      <c r="J103" s="313"/>
      <c r="K103" s="313"/>
      <c r="L103" s="313"/>
      <c r="M103" s="313">
        <v>0.5</v>
      </c>
      <c r="N103" s="313"/>
      <c r="O103" s="313"/>
      <c r="P103" s="313">
        <v>2</v>
      </c>
      <c r="Q103" s="313"/>
      <c r="R103" s="313"/>
      <c r="S103" s="313"/>
      <c r="T103" s="313"/>
      <c r="U103" s="313"/>
      <c r="V103" s="313"/>
      <c r="W103" s="313"/>
      <c r="X103" s="313"/>
      <c r="Y103" s="313"/>
      <c r="Z103" s="313">
        <v>1.2</v>
      </c>
      <c r="AA103" s="313"/>
      <c r="AB103" s="313">
        <v>1.1163</v>
      </c>
      <c r="AC103" s="313"/>
      <c r="AD103" s="313"/>
      <c r="AE103" s="313">
        <v>5.076</v>
      </c>
      <c r="AF103" s="313"/>
      <c r="AG103" s="313">
        <v>3.3954</v>
      </c>
    </row>
    <row r="104" s="304" customFormat="1" ht="22.8" customHeight="1" spans="1:33">
      <c r="A104" s="309"/>
      <c r="B104" s="309"/>
      <c r="C104" s="309"/>
      <c r="D104" s="312" t="s">
        <v>699</v>
      </c>
      <c r="E104" s="312" t="s">
        <v>700</v>
      </c>
      <c r="F104" s="313">
        <v>18.0677</v>
      </c>
      <c r="G104" s="313">
        <v>3.78</v>
      </c>
      <c r="H104" s="313">
        <v>1</v>
      </c>
      <c r="I104" s="313"/>
      <c r="J104" s="313"/>
      <c r="K104" s="313"/>
      <c r="L104" s="313"/>
      <c r="M104" s="313">
        <v>0.5</v>
      </c>
      <c r="N104" s="313"/>
      <c r="O104" s="313"/>
      <c r="P104" s="313">
        <v>2</v>
      </c>
      <c r="Q104" s="313"/>
      <c r="R104" s="313"/>
      <c r="S104" s="313"/>
      <c r="T104" s="313"/>
      <c r="U104" s="313"/>
      <c r="V104" s="313"/>
      <c r="W104" s="313"/>
      <c r="X104" s="313"/>
      <c r="Y104" s="313"/>
      <c r="Z104" s="313">
        <v>1.2</v>
      </c>
      <c r="AA104" s="313"/>
      <c r="AB104" s="313">
        <v>1.1163</v>
      </c>
      <c r="AC104" s="313"/>
      <c r="AD104" s="313"/>
      <c r="AE104" s="313">
        <v>5.076</v>
      </c>
      <c r="AF104" s="313"/>
      <c r="AG104" s="313">
        <v>3.3954</v>
      </c>
    </row>
    <row r="105" s="304" customFormat="1" ht="22.8" customHeight="1" spans="1:33">
      <c r="A105" s="321" t="s">
        <v>562</v>
      </c>
      <c r="B105" s="321"/>
      <c r="C105" s="321"/>
      <c r="D105" s="311" t="s">
        <v>562</v>
      </c>
      <c r="E105" s="311" t="s">
        <v>143</v>
      </c>
      <c r="F105" s="313">
        <v>18.0677</v>
      </c>
      <c r="G105" s="313">
        <v>3.78</v>
      </c>
      <c r="H105" s="313">
        <v>1</v>
      </c>
      <c r="I105" s="313"/>
      <c r="J105" s="313"/>
      <c r="K105" s="313"/>
      <c r="L105" s="313"/>
      <c r="M105" s="313">
        <v>0.5</v>
      </c>
      <c r="N105" s="313"/>
      <c r="O105" s="313"/>
      <c r="P105" s="313">
        <v>2</v>
      </c>
      <c r="Q105" s="313"/>
      <c r="R105" s="313"/>
      <c r="S105" s="313"/>
      <c r="T105" s="313"/>
      <c r="U105" s="313"/>
      <c r="V105" s="313"/>
      <c r="W105" s="313"/>
      <c r="X105" s="313"/>
      <c r="Y105" s="313"/>
      <c r="Z105" s="313">
        <v>1.2</v>
      </c>
      <c r="AA105" s="313"/>
      <c r="AB105" s="313">
        <v>1.1163</v>
      </c>
      <c r="AC105" s="313"/>
      <c r="AD105" s="313"/>
      <c r="AE105" s="313">
        <v>5.076</v>
      </c>
      <c r="AF105" s="313"/>
      <c r="AG105" s="313">
        <v>3.3954</v>
      </c>
    </row>
    <row r="106" s="304" customFormat="1" ht="22.8" customHeight="1" spans="1:33">
      <c r="A106" s="321" t="s">
        <v>562</v>
      </c>
      <c r="B106" s="321" t="s">
        <v>701</v>
      </c>
      <c r="C106" s="321"/>
      <c r="D106" s="311" t="s">
        <v>702</v>
      </c>
      <c r="E106" s="311" t="s">
        <v>180</v>
      </c>
      <c r="F106" s="313">
        <v>18.0677</v>
      </c>
      <c r="G106" s="313">
        <v>3.78</v>
      </c>
      <c r="H106" s="313">
        <v>1</v>
      </c>
      <c r="I106" s="313"/>
      <c r="J106" s="313"/>
      <c r="K106" s="313"/>
      <c r="L106" s="313"/>
      <c r="M106" s="313">
        <v>0.5</v>
      </c>
      <c r="N106" s="313"/>
      <c r="O106" s="313"/>
      <c r="P106" s="313">
        <v>2</v>
      </c>
      <c r="Q106" s="313"/>
      <c r="R106" s="313"/>
      <c r="S106" s="313"/>
      <c r="T106" s="313"/>
      <c r="U106" s="313"/>
      <c r="V106" s="313"/>
      <c r="W106" s="313"/>
      <c r="X106" s="313"/>
      <c r="Y106" s="313"/>
      <c r="Z106" s="313">
        <v>1.2</v>
      </c>
      <c r="AA106" s="313"/>
      <c r="AB106" s="313">
        <v>1.1163</v>
      </c>
      <c r="AC106" s="313"/>
      <c r="AD106" s="313"/>
      <c r="AE106" s="313">
        <v>5.076</v>
      </c>
      <c r="AF106" s="313"/>
      <c r="AG106" s="313">
        <v>3.3954</v>
      </c>
    </row>
    <row r="107" s="304" customFormat="1" ht="22.8" customHeight="1" spans="1:33">
      <c r="A107" s="314" t="s">
        <v>562</v>
      </c>
      <c r="B107" s="314" t="s">
        <v>701</v>
      </c>
      <c r="C107" s="314" t="s">
        <v>583</v>
      </c>
      <c r="D107" s="315" t="s">
        <v>1250</v>
      </c>
      <c r="E107" s="316" t="s">
        <v>790</v>
      </c>
      <c r="F107" s="318">
        <v>18.0677</v>
      </c>
      <c r="G107" s="318">
        <v>3.78</v>
      </c>
      <c r="H107" s="318">
        <v>1</v>
      </c>
      <c r="I107" s="318"/>
      <c r="J107" s="318"/>
      <c r="K107" s="318"/>
      <c r="L107" s="318"/>
      <c r="M107" s="318">
        <v>0.5</v>
      </c>
      <c r="N107" s="318"/>
      <c r="O107" s="318"/>
      <c r="P107" s="318">
        <v>2</v>
      </c>
      <c r="Q107" s="318"/>
      <c r="R107" s="318"/>
      <c r="S107" s="318"/>
      <c r="T107" s="318"/>
      <c r="U107" s="318"/>
      <c r="V107" s="318"/>
      <c r="W107" s="318"/>
      <c r="X107" s="318"/>
      <c r="Y107" s="318"/>
      <c r="Z107" s="318">
        <v>1.2</v>
      </c>
      <c r="AA107" s="318"/>
      <c r="AB107" s="318">
        <v>1.1163</v>
      </c>
      <c r="AC107" s="318"/>
      <c r="AD107" s="318"/>
      <c r="AE107" s="318">
        <v>5.076</v>
      </c>
      <c r="AF107" s="318"/>
      <c r="AG107" s="318">
        <v>3.3954</v>
      </c>
    </row>
    <row r="108" s="304" customFormat="1" ht="22.8" customHeight="1" spans="1:33">
      <c r="A108" s="309"/>
      <c r="B108" s="309"/>
      <c r="C108" s="309"/>
      <c r="D108" s="311" t="s">
        <v>704</v>
      </c>
      <c r="E108" s="311" t="s">
        <v>705</v>
      </c>
      <c r="F108" s="313">
        <v>18.8049</v>
      </c>
      <c r="G108" s="313">
        <v>6</v>
      </c>
      <c r="H108" s="313"/>
      <c r="I108" s="313"/>
      <c r="J108" s="313"/>
      <c r="K108" s="313"/>
      <c r="L108" s="313"/>
      <c r="M108" s="313"/>
      <c r="N108" s="313"/>
      <c r="O108" s="313"/>
      <c r="P108" s="313">
        <v>3</v>
      </c>
      <c r="Q108" s="313"/>
      <c r="R108" s="313"/>
      <c r="S108" s="313"/>
      <c r="T108" s="313">
        <v>0.26</v>
      </c>
      <c r="U108" s="313"/>
      <c r="V108" s="313"/>
      <c r="W108" s="313"/>
      <c r="X108" s="313"/>
      <c r="Y108" s="313"/>
      <c r="Z108" s="313"/>
      <c r="AA108" s="313"/>
      <c r="AB108" s="313">
        <v>1.0386</v>
      </c>
      <c r="AC108" s="313"/>
      <c r="AD108" s="313"/>
      <c r="AE108" s="313">
        <v>4.908</v>
      </c>
      <c r="AF108" s="313"/>
      <c r="AG108" s="313">
        <v>3.5983</v>
      </c>
    </row>
    <row r="109" s="304" customFormat="1" ht="22.8" customHeight="1" spans="1:33">
      <c r="A109" s="309"/>
      <c r="B109" s="309"/>
      <c r="C109" s="309"/>
      <c r="D109" s="312" t="s">
        <v>706</v>
      </c>
      <c r="E109" s="312" t="s">
        <v>707</v>
      </c>
      <c r="F109" s="313">
        <v>18.8049</v>
      </c>
      <c r="G109" s="313">
        <v>6</v>
      </c>
      <c r="H109" s="313"/>
      <c r="I109" s="313"/>
      <c r="J109" s="313"/>
      <c r="K109" s="313"/>
      <c r="L109" s="313"/>
      <c r="M109" s="313"/>
      <c r="N109" s="313"/>
      <c r="O109" s="313"/>
      <c r="P109" s="313">
        <v>3</v>
      </c>
      <c r="Q109" s="313"/>
      <c r="R109" s="313"/>
      <c r="S109" s="313"/>
      <c r="T109" s="313">
        <v>0.26</v>
      </c>
      <c r="U109" s="313"/>
      <c r="V109" s="313"/>
      <c r="W109" s="313"/>
      <c r="X109" s="313"/>
      <c r="Y109" s="313"/>
      <c r="Z109" s="313"/>
      <c r="AA109" s="313"/>
      <c r="AB109" s="313">
        <v>1.0386</v>
      </c>
      <c r="AC109" s="313"/>
      <c r="AD109" s="313"/>
      <c r="AE109" s="313">
        <v>4.908</v>
      </c>
      <c r="AF109" s="313"/>
      <c r="AG109" s="313">
        <v>3.5983</v>
      </c>
    </row>
    <row r="110" s="304" customFormat="1" ht="22.8" customHeight="1" spans="1:33">
      <c r="A110" s="321" t="s">
        <v>562</v>
      </c>
      <c r="B110" s="321"/>
      <c r="C110" s="321"/>
      <c r="D110" s="311" t="s">
        <v>562</v>
      </c>
      <c r="E110" s="311" t="s">
        <v>143</v>
      </c>
      <c r="F110" s="313">
        <v>18.8049</v>
      </c>
      <c r="G110" s="313">
        <v>6</v>
      </c>
      <c r="H110" s="313"/>
      <c r="I110" s="313"/>
      <c r="J110" s="313"/>
      <c r="K110" s="313"/>
      <c r="L110" s="313"/>
      <c r="M110" s="313"/>
      <c r="N110" s="313"/>
      <c r="O110" s="313"/>
      <c r="P110" s="313">
        <v>3</v>
      </c>
      <c r="Q110" s="313"/>
      <c r="R110" s="313"/>
      <c r="S110" s="313"/>
      <c r="T110" s="313">
        <v>0.26</v>
      </c>
      <c r="U110" s="313"/>
      <c r="V110" s="313"/>
      <c r="W110" s="313"/>
      <c r="X110" s="313"/>
      <c r="Y110" s="313"/>
      <c r="Z110" s="313"/>
      <c r="AA110" s="313"/>
      <c r="AB110" s="313">
        <v>1.0386</v>
      </c>
      <c r="AC110" s="313"/>
      <c r="AD110" s="313"/>
      <c r="AE110" s="313">
        <v>4.908</v>
      </c>
      <c r="AF110" s="313"/>
      <c r="AG110" s="313">
        <v>3.5983</v>
      </c>
    </row>
    <row r="111" s="304" customFormat="1" ht="22.8" customHeight="1" spans="1:33">
      <c r="A111" s="321" t="s">
        <v>562</v>
      </c>
      <c r="B111" s="321" t="s">
        <v>701</v>
      </c>
      <c r="C111" s="321"/>
      <c r="D111" s="311" t="s">
        <v>702</v>
      </c>
      <c r="E111" s="311" t="s">
        <v>180</v>
      </c>
      <c r="F111" s="313">
        <v>18.8049</v>
      </c>
      <c r="G111" s="313">
        <v>6</v>
      </c>
      <c r="H111" s="313"/>
      <c r="I111" s="313"/>
      <c r="J111" s="313"/>
      <c r="K111" s="313"/>
      <c r="L111" s="313"/>
      <c r="M111" s="313"/>
      <c r="N111" s="313"/>
      <c r="O111" s="313"/>
      <c r="P111" s="313">
        <v>3</v>
      </c>
      <c r="Q111" s="313"/>
      <c r="R111" s="313"/>
      <c r="S111" s="313"/>
      <c r="T111" s="313">
        <v>0.26</v>
      </c>
      <c r="U111" s="313"/>
      <c r="V111" s="313"/>
      <c r="W111" s="313"/>
      <c r="X111" s="313"/>
      <c r="Y111" s="313"/>
      <c r="Z111" s="313"/>
      <c r="AA111" s="313"/>
      <c r="AB111" s="313">
        <v>1.0386</v>
      </c>
      <c r="AC111" s="313"/>
      <c r="AD111" s="313"/>
      <c r="AE111" s="313">
        <v>4.908</v>
      </c>
      <c r="AF111" s="313"/>
      <c r="AG111" s="313">
        <v>3.5983</v>
      </c>
    </row>
    <row r="112" s="304" customFormat="1" ht="22.8" customHeight="1" spans="1:33">
      <c r="A112" s="314" t="s">
        <v>562</v>
      </c>
      <c r="B112" s="314" t="s">
        <v>701</v>
      </c>
      <c r="C112" s="314" t="s">
        <v>565</v>
      </c>
      <c r="D112" s="315" t="s">
        <v>703</v>
      </c>
      <c r="E112" s="316" t="s">
        <v>567</v>
      </c>
      <c r="F112" s="318">
        <v>18.8049</v>
      </c>
      <c r="G112" s="318">
        <v>6</v>
      </c>
      <c r="H112" s="318"/>
      <c r="I112" s="318"/>
      <c r="J112" s="318"/>
      <c r="K112" s="318"/>
      <c r="L112" s="318"/>
      <c r="M112" s="318"/>
      <c r="N112" s="318"/>
      <c r="O112" s="318"/>
      <c r="P112" s="318">
        <v>3</v>
      </c>
      <c r="Q112" s="318"/>
      <c r="R112" s="318"/>
      <c r="S112" s="318"/>
      <c r="T112" s="318">
        <v>0.26</v>
      </c>
      <c r="U112" s="318"/>
      <c r="V112" s="318"/>
      <c r="W112" s="318"/>
      <c r="X112" s="318"/>
      <c r="Y112" s="318"/>
      <c r="Z112" s="318"/>
      <c r="AA112" s="318"/>
      <c r="AB112" s="318">
        <v>1.0386</v>
      </c>
      <c r="AC112" s="318"/>
      <c r="AD112" s="318"/>
      <c r="AE112" s="318">
        <v>4.908</v>
      </c>
      <c r="AF112" s="318"/>
      <c r="AG112" s="318">
        <v>3.5983</v>
      </c>
    </row>
    <row r="113" s="304" customFormat="1" ht="22.8" customHeight="1" spans="1:33">
      <c r="A113" s="309"/>
      <c r="B113" s="309"/>
      <c r="C113" s="309"/>
      <c r="D113" s="311" t="s">
        <v>708</v>
      </c>
      <c r="E113" s="311" t="s">
        <v>709</v>
      </c>
      <c r="F113" s="313">
        <v>262.4651</v>
      </c>
      <c r="G113" s="313">
        <v>68.78</v>
      </c>
      <c r="H113" s="313"/>
      <c r="I113" s="313"/>
      <c r="J113" s="313"/>
      <c r="K113" s="313"/>
      <c r="L113" s="313"/>
      <c r="M113" s="313">
        <v>1.6</v>
      </c>
      <c r="N113" s="313"/>
      <c r="O113" s="313"/>
      <c r="P113" s="313">
        <v>20</v>
      </c>
      <c r="Q113" s="313"/>
      <c r="R113" s="313">
        <v>5</v>
      </c>
      <c r="S113" s="313">
        <v>1</v>
      </c>
      <c r="T113" s="313">
        <v>0.5</v>
      </c>
      <c r="U113" s="313">
        <v>1</v>
      </c>
      <c r="V113" s="313"/>
      <c r="W113" s="313"/>
      <c r="X113" s="313"/>
      <c r="Y113" s="313"/>
      <c r="Z113" s="313">
        <v>1</v>
      </c>
      <c r="AA113" s="313"/>
      <c r="AB113" s="313">
        <v>23.2307</v>
      </c>
      <c r="AC113" s="313"/>
      <c r="AD113" s="313">
        <v>6.4</v>
      </c>
      <c r="AE113" s="313">
        <v>83.916</v>
      </c>
      <c r="AF113" s="313"/>
      <c r="AG113" s="313">
        <v>50.0384</v>
      </c>
    </row>
    <row r="114" s="304" customFormat="1" ht="22.8" customHeight="1" spans="1:33">
      <c r="A114" s="309"/>
      <c r="B114" s="309"/>
      <c r="C114" s="309"/>
      <c r="D114" s="312" t="s">
        <v>710</v>
      </c>
      <c r="E114" s="312" t="s">
        <v>711</v>
      </c>
      <c r="F114" s="313">
        <v>262.4651</v>
      </c>
      <c r="G114" s="313">
        <v>68.78</v>
      </c>
      <c r="H114" s="313"/>
      <c r="I114" s="313"/>
      <c r="J114" s="313"/>
      <c r="K114" s="313"/>
      <c r="L114" s="313"/>
      <c r="M114" s="313">
        <v>1.6</v>
      </c>
      <c r="N114" s="313"/>
      <c r="O114" s="313"/>
      <c r="P114" s="313">
        <v>20</v>
      </c>
      <c r="Q114" s="313"/>
      <c r="R114" s="313">
        <v>5</v>
      </c>
      <c r="S114" s="313">
        <v>1</v>
      </c>
      <c r="T114" s="313">
        <v>0.5</v>
      </c>
      <c r="U114" s="313">
        <v>1</v>
      </c>
      <c r="V114" s="313"/>
      <c r="W114" s="313"/>
      <c r="X114" s="313"/>
      <c r="Y114" s="313"/>
      <c r="Z114" s="313">
        <v>1</v>
      </c>
      <c r="AA114" s="313"/>
      <c r="AB114" s="313">
        <v>23.2307</v>
      </c>
      <c r="AC114" s="313"/>
      <c r="AD114" s="313">
        <v>6.4</v>
      </c>
      <c r="AE114" s="313">
        <v>83.916</v>
      </c>
      <c r="AF114" s="313"/>
      <c r="AG114" s="313">
        <v>50.0384</v>
      </c>
    </row>
    <row r="115" s="304" customFormat="1" ht="22.8" customHeight="1" spans="1:33">
      <c r="A115" s="321" t="s">
        <v>659</v>
      </c>
      <c r="B115" s="321"/>
      <c r="C115" s="321"/>
      <c r="D115" s="311" t="s">
        <v>659</v>
      </c>
      <c r="E115" s="311" t="s">
        <v>210</v>
      </c>
      <c r="F115" s="313">
        <v>262.4651</v>
      </c>
      <c r="G115" s="313">
        <v>68.78</v>
      </c>
      <c r="H115" s="313"/>
      <c r="I115" s="313"/>
      <c r="J115" s="313"/>
      <c r="K115" s="313"/>
      <c r="L115" s="313"/>
      <c r="M115" s="313">
        <v>1.6</v>
      </c>
      <c r="N115" s="313"/>
      <c r="O115" s="313"/>
      <c r="P115" s="313">
        <v>20</v>
      </c>
      <c r="Q115" s="313"/>
      <c r="R115" s="313">
        <v>5</v>
      </c>
      <c r="S115" s="313">
        <v>1</v>
      </c>
      <c r="T115" s="313">
        <v>0.5</v>
      </c>
      <c r="U115" s="313">
        <v>1</v>
      </c>
      <c r="V115" s="313"/>
      <c r="W115" s="313"/>
      <c r="X115" s="313"/>
      <c r="Y115" s="313"/>
      <c r="Z115" s="313">
        <v>1</v>
      </c>
      <c r="AA115" s="313"/>
      <c r="AB115" s="313">
        <v>23.2307</v>
      </c>
      <c r="AC115" s="313"/>
      <c r="AD115" s="313">
        <v>6.4</v>
      </c>
      <c r="AE115" s="313">
        <v>83.916</v>
      </c>
      <c r="AF115" s="313"/>
      <c r="AG115" s="313">
        <v>50.0384</v>
      </c>
    </row>
    <row r="116" s="304" customFormat="1" ht="22.8" customHeight="1" spans="1:33">
      <c r="A116" s="321" t="s">
        <v>659</v>
      </c>
      <c r="B116" s="321" t="s">
        <v>645</v>
      </c>
      <c r="C116" s="321"/>
      <c r="D116" s="311" t="s">
        <v>712</v>
      </c>
      <c r="E116" s="311" t="s">
        <v>214</v>
      </c>
      <c r="F116" s="313">
        <v>262.4651</v>
      </c>
      <c r="G116" s="313">
        <v>68.78</v>
      </c>
      <c r="H116" s="313"/>
      <c r="I116" s="313"/>
      <c r="J116" s="313"/>
      <c r="K116" s="313"/>
      <c r="L116" s="313"/>
      <c r="M116" s="313">
        <v>1.6</v>
      </c>
      <c r="N116" s="313"/>
      <c r="O116" s="313"/>
      <c r="P116" s="313">
        <v>20</v>
      </c>
      <c r="Q116" s="313"/>
      <c r="R116" s="313">
        <v>5</v>
      </c>
      <c r="S116" s="313">
        <v>1</v>
      </c>
      <c r="T116" s="313">
        <v>0.5</v>
      </c>
      <c r="U116" s="313">
        <v>1</v>
      </c>
      <c r="V116" s="313"/>
      <c r="W116" s="313"/>
      <c r="X116" s="313"/>
      <c r="Y116" s="313"/>
      <c r="Z116" s="313">
        <v>1</v>
      </c>
      <c r="AA116" s="313"/>
      <c r="AB116" s="313">
        <v>23.2307</v>
      </c>
      <c r="AC116" s="313"/>
      <c r="AD116" s="313">
        <v>6.4</v>
      </c>
      <c r="AE116" s="313">
        <v>83.916</v>
      </c>
      <c r="AF116" s="313"/>
      <c r="AG116" s="313">
        <v>50.0384</v>
      </c>
    </row>
    <row r="117" s="304" customFormat="1" ht="22.8" customHeight="1" spans="1:33">
      <c r="A117" s="314" t="s">
        <v>659</v>
      </c>
      <c r="B117" s="314" t="s">
        <v>645</v>
      </c>
      <c r="C117" s="314" t="s">
        <v>565</v>
      </c>
      <c r="D117" s="315" t="s">
        <v>713</v>
      </c>
      <c r="E117" s="316" t="s">
        <v>567</v>
      </c>
      <c r="F117" s="318">
        <v>262.4651</v>
      </c>
      <c r="G117" s="318">
        <v>68.78</v>
      </c>
      <c r="H117" s="318"/>
      <c r="I117" s="318"/>
      <c r="J117" s="318"/>
      <c r="K117" s="318"/>
      <c r="L117" s="318"/>
      <c r="M117" s="318">
        <v>1.6</v>
      </c>
      <c r="N117" s="318"/>
      <c r="O117" s="318"/>
      <c r="P117" s="318">
        <v>20</v>
      </c>
      <c r="Q117" s="318"/>
      <c r="R117" s="318">
        <v>5</v>
      </c>
      <c r="S117" s="318">
        <v>1</v>
      </c>
      <c r="T117" s="318">
        <v>0.5</v>
      </c>
      <c r="U117" s="318">
        <v>1</v>
      </c>
      <c r="V117" s="318"/>
      <c r="W117" s="318"/>
      <c r="X117" s="318"/>
      <c r="Y117" s="318"/>
      <c r="Z117" s="318">
        <v>1</v>
      </c>
      <c r="AA117" s="318"/>
      <c r="AB117" s="318">
        <v>23.2307</v>
      </c>
      <c r="AC117" s="318"/>
      <c r="AD117" s="318">
        <v>6.4</v>
      </c>
      <c r="AE117" s="318">
        <v>83.916</v>
      </c>
      <c r="AF117" s="318"/>
      <c r="AG117" s="318">
        <v>50.0384</v>
      </c>
    </row>
    <row r="118" s="304" customFormat="1" ht="22.8" customHeight="1" spans="1:33">
      <c r="A118" s="309"/>
      <c r="B118" s="309"/>
      <c r="C118" s="309"/>
      <c r="D118" s="311" t="s">
        <v>714</v>
      </c>
      <c r="E118" s="311" t="s">
        <v>715</v>
      </c>
      <c r="F118" s="313">
        <v>41.3146</v>
      </c>
      <c r="G118" s="313">
        <v>7.637</v>
      </c>
      <c r="H118" s="313">
        <v>6</v>
      </c>
      <c r="I118" s="313"/>
      <c r="J118" s="313"/>
      <c r="K118" s="313">
        <v>0.5</v>
      </c>
      <c r="L118" s="313"/>
      <c r="M118" s="313">
        <v>1</v>
      </c>
      <c r="N118" s="313"/>
      <c r="O118" s="313"/>
      <c r="P118" s="313">
        <v>1</v>
      </c>
      <c r="Q118" s="313"/>
      <c r="R118" s="313"/>
      <c r="S118" s="313"/>
      <c r="T118" s="313">
        <v>0.5</v>
      </c>
      <c r="U118" s="313">
        <v>1</v>
      </c>
      <c r="V118" s="313">
        <v>0.5</v>
      </c>
      <c r="W118" s="313"/>
      <c r="X118" s="313"/>
      <c r="Y118" s="313"/>
      <c r="Z118" s="313"/>
      <c r="AA118" s="313"/>
      <c r="AB118" s="313">
        <v>3.0216</v>
      </c>
      <c r="AC118" s="313"/>
      <c r="AD118" s="313"/>
      <c r="AE118" s="313">
        <v>12.156</v>
      </c>
      <c r="AF118" s="313"/>
      <c r="AG118" s="313">
        <v>8</v>
      </c>
    </row>
    <row r="119" s="304" customFormat="1" ht="22.8" customHeight="1" spans="1:33">
      <c r="A119" s="309"/>
      <c r="B119" s="309"/>
      <c r="C119" s="309"/>
      <c r="D119" s="312" t="s">
        <v>716</v>
      </c>
      <c r="E119" s="312" t="s">
        <v>717</v>
      </c>
      <c r="F119" s="313">
        <v>41.3146</v>
      </c>
      <c r="G119" s="313">
        <v>7.637</v>
      </c>
      <c r="H119" s="313">
        <v>6</v>
      </c>
      <c r="I119" s="313"/>
      <c r="J119" s="313"/>
      <c r="K119" s="313">
        <v>0.5</v>
      </c>
      <c r="L119" s="313"/>
      <c r="M119" s="313">
        <v>1</v>
      </c>
      <c r="N119" s="313"/>
      <c r="O119" s="313"/>
      <c r="P119" s="313">
        <v>1</v>
      </c>
      <c r="Q119" s="313"/>
      <c r="R119" s="313"/>
      <c r="S119" s="313"/>
      <c r="T119" s="313">
        <v>0.5</v>
      </c>
      <c r="U119" s="313">
        <v>1</v>
      </c>
      <c r="V119" s="313">
        <v>0.5</v>
      </c>
      <c r="W119" s="313"/>
      <c r="X119" s="313"/>
      <c r="Y119" s="313"/>
      <c r="Z119" s="313"/>
      <c r="AA119" s="313"/>
      <c r="AB119" s="313">
        <v>3.0216</v>
      </c>
      <c r="AC119" s="313"/>
      <c r="AD119" s="313"/>
      <c r="AE119" s="313">
        <v>12.156</v>
      </c>
      <c r="AF119" s="313"/>
      <c r="AG119" s="313">
        <v>8</v>
      </c>
    </row>
    <row r="120" s="304" customFormat="1" ht="22.8" customHeight="1" spans="1:33">
      <c r="A120" s="321" t="s">
        <v>562</v>
      </c>
      <c r="B120" s="321"/>
      <c r="C120" s="321"/>
      <c r="D120" s="311" t="s">
        <v>562</v>
      </c>
      <c r="E120" s="311" t="s">
        <v>143</v>
      </c>
      <c r="F120" s="313">
        <v>41.3146</v>
      </c>
      <c r="G120" s="313">
        <v>7.637</v>
      </c>
      <c r="H120" s="313">
        <v>6</v>
      </c>
      <c r="I120" s="313"/>
      <c r="J120" s="313"/>
      <c r="K120" s="313">
        <v>0.5</v>
      </c>
      <c r="L120" s="313"/>
      <c r="M120" s="313">
        <v>1</v>
      </c>
      <c r="N120" s="313"/>
      <c r="O120" s="313"/>
      <c r="P120" s="313">
        <v>1</v>
      </c>
      <c r="Q120" s="313"/>
      <c r="R120" s="313"/>
      <c r="S120" s="313"/>
      <c r="T120" s="313">
        <v>0.5</v>
      </c>
      <c r="U120" s="313">
        <v>1</v>
      </c>
      <c r="V120" s="313">
        <v>0.5</v>
      </c>
      <c r="W120" s="313"/>
      <c r="X120" s="313"/>
      <c r="Y120" s="313"/>
      <c r="Z120" s="313"/>
      <c r="AA120" s="313"/>
      <c r="AB120" s="313">
        <v>3.0216</v>
      </c>
      <c r="AC120" s="313"/>
      <c r="AD120" s="313"/>
      <c r="AE120" s="313">
        <v>12.156</v>
      </c>
      <c r="AF120" s="313"/>
      <c r="AG120" s="313">
        <v>8</v>
      </c>
    </row>
    <row r="121" s="304" customFormat="1" ht="22.8" customHeight="1" spans="1:33">
      <c r="A121" s="321" t="s">
        <v>562</v>
      </c>
      <c r="B121" s="321" t="s">
        <v>569</v>
      </c>
      <c r="C121" s="321"/>
      <c r="D121" s="311" t="s">
        <v>718</v>
      </c>
      <c r="E121" s="311" t="s">
        <v>158</v>
      </c>
      <c r="F121" s="313">
        <v>41.3146</v>
      </c>
      <c r="G121" s="313">
        <v>7.637</v>
      </c>
      <c r="H121" s="313">
        <v>6</v>
      </c>
      <c r="I121" s="313"/>
      <c r="J121" s="313"/>
      <c r="K121" s="313">
        <v>0.5</v>
      </c>
      <c r="L121" s="313"/>
      <c r="M121" s="313">
        <v>1</v>
      </c>
      <c r="N121" s="313"/>
      <c r="O121" s="313"/>
      <c r="P121" s="313">
        <v>1</v>
      </c>
      <c r="Q121" s="313"/>
      <c r="R121" s="313"/>
      <c r="S121" s="313"/>
      <c r="T121" s="313">
        <v>0.5</v>
      </c>
      <c r="U121" s="313">
        <v>1</v>
      </c>
      <c r="V121" s="313">
        <v>0.5</v>
      </c>
      <c r="W121" s="313"/>
      <c r="X121" s="313"/>
      <c r="Y121" s="313"/>
      <c r="Z121" s="313"/>
      <c r="AA121" s="313"/>
      <c r="AB121" s="313">
        <v>3.0216</v>
      </c>
      <c r="AC121" s="313"/>
      <c r="AD121" s="313"/>
      <c r="AE121" s="313">
        <v>12.156</v>
      </c>
      <c r="AF121" s="313"/>
      <c r="AG121" s="313">
        <v>8</v>
      </c>
    </row>
    <row r="122" s="304" customFormat="1" ht="22.8" customHeight="1" spans="1:33">
      <c r="A122" s="314" t="s">
        <v>562</v>
      </c>
      <c r="B122" s="314" t="s">
        <v>569</v>
      </c>
      <c r="C122" s="314" t="s">
        <v>565</v>
      </c>
      <c r="D122" s="315" t="s">
        <v>719</v>
      </c>
      <c r="E122" s="316" t="s">
        <v>567</v>
      </c>
      <c r="F122" s="318">
        <v>41.3146</v>
      </c>
      <c r="G122" s="318">
        <v>7.637</v>
      </c>
      <c r="H122" s="318">
        <v>6</v>
      </c>
      <c r="I122" s="318"/>
      <c r="J122" s="318"/>
      <c r="K122" s="318">
        <v>0.5</v>
      </c>
      <c r="L122" s="318"/>
      <c r="M122" s="318">
        <v>1</v>
      </c>
      <c r="N122" s="318"/>
      <c r="O122" s="318"/>
      <c r="P122" s="318">
        <v>1</v>
      </c>
      <c r="Q122" s="318"/>
      <c r="R122" s="318"/>
      <c r="S122" s="318"/>
      <c r="T122" s="318">
        <v>0.5</v>
      </c>
      <c r="U122" s="318">
        <v>1</v>
      </c>
      <c r="V122" s="318">
        <v>0.5</v>
      </c>
      <c r="W122" s="318"/>
      <c r="X122" s="318"/>
      <c r="Y122" s="318"/>
      <c r="Z122" s="318"/>
      <c r="AA122" s="318"/>
      <c r="AB122" s="318">
        <v>3.0216</v>
      </c>
      <c r="AC122" s="318"/>
      <c r="AD122" s="318"/>
      <c r="AE122" s="318">
        <v>12.156</v>
      </c>
      <c r="AF122" s="318"/>
      <c r="AG122" s="318">
        <v>8</v>
      </c>
    </row>
    <row r="123" s="304" customFormat="1" ht="22.8" customHeight="1" spans="1:33">
      <c r="A123" s="309"/>
      <c r="B123" s="309"/>
      <c r="C123" s="309"/>
      <c r="D123" s="311" t="s">
        <v>720</v>
      </c>
      <c r="E123" s="311" t="s">
        <v>721</v>
      </c>
      <c r="F123" s="313">
        <v>44.0399</v>
      </c>
      <c r="G123" s="313">
        <v>3</v>
      </c>
      <c r="H123" s="313">
        <v>2</v>
      </c>
      <c r="I123" s="313"/>
      <c r="J123" s="313">
        <v>2</v>
      </c>
      <c r="K123" s="313"/>
      <c r="L123" s="313"/>
      <c r="M123" s="313">
        <v>1</v>
      </c>
      <c r="N123" s="313"/>
      <c r="O123" s="313"/>
      <c r="P123" s="313">
        <v>5</v>
      </c>
      <c r="Q123" s="313"/>
      <c r="R123" s="313">
        <v>5</v>
      </c>
      <c r="S123" s="313">
        <v>1</v>
      </c>
      <c r="T123" s="313"/>
      <c r="U123" s="313">
        <v>2</v>
      </c>
      <c r="V123" s="313"/>
      <c r="W123" s="313"/>
      <c r="X123" s="313"/>
      <c r="Y123" s="313"/>
      <c r="Z123" s="313">
        <v>2</v>
      </c>
      <c r="AA123" s="313"/>
      <c r="AB123" s="313">
        <v>3.3342</v>
      </c>
      <c r="AC123" s="313"/>
      <c r="AD123" s="313"/>
      <c r="AE123" s="313">
        <v>13.044</v>
      </c>
      <c r="AF123" s="313"/>
      <c r="AG123" s="313">
        <v>4.6617</v>
      </c>
    </row>
    <row r="124" s="304" customFormat="1" ht="22.8" customHeight="1" spans="1:33">
      <c r="A124" s="309"/>
      <c r="B124" s="309"/>
      <c r="C124" s="309"/>
      <c r="D124" s="312" t="s">
        <v>722</v>
      </c>
      <c r="E124" s="312" t="s">
        <v>723</v>
      </c>
      <c r="F124" s="313">
        <v>44.0399</v>
      </c>
      <c r="G124" s="313">
        <v>3</v>
      </c>
      <c r="H124" s="313">
        <v>2</v>
      </c>
      <c r="I124" s="313"/>
      <c r="J124" s="313">
        <v>2</v>
      </c>
      <c r="K124" s="313"/>
      <c r="L124" s="313"/>
      <c r="M124" s="313">
        <v>1</v>
      </c>
      <c r="N124" s="313"/>
      <c r="O124" s="313"/>
      <c r="P124" s="313">
        <v>5</v>
      </c>
      <c r="Q124" s="313"/>
      <c r="R124" s="313">
        <v>5</v>
      </c>
      <c r="S124" s="313">
        <v>1</v>
      </c>
      <c r="T124" s="313"/>
      <c r="U124" s="313">
        <v>2</v>
      </c>
      <c r="V124" s="313"/>
      <c r="W124" s="313"/>
      <c r="X124" s="313"/>
      <c r="Y124" s="313"/>
      <c r="Z124" s="313">
        <v>2</v>
      </c>
      <c r="AA124" s="313"/>
      <c r="AB124" s="313">
        <v>3.3342</v>
      </c>
      <c r="AC124" s="313"/>
      <c r="AD124" s="313"/>
      <c r="AE124" s="313">
        <v>13.044</v>
      </c>
      <c r="AF124" s="313"/>
      <c r="AG124" s="313">
        <v>4.6617</v>
      </c>
    </row>
    <row r="125" s="304" customFormat="1" ht="22.8" customHeight="1" spans="1:33">
      <c r="A125" s="321" t="s">
        <v>562</v>
      </c>
      <c r="B125" s="321"/>
      <c r="C125" s="321"/>
      <c r="D125" s="311" t="s">
        <v>562</v>
      </c>
      <c r="E125" s="311" t="s">
        <v>143</v>
      </c>
      <c r="F125" s="313">
        <v>44.0399</v>
      </c>
      <c r="G125" s="313">
        <v>3</v>
      </c>
      <c r="H125" s="313">
        <v>2</v>
      </c>
      <c r="I125" s="313"/>
      <c r="J125" s="313">
        <v>2</v>
      </c>
      <c r="K125" s="313"/>
      <c r="L125" s="313"/>
      <c r="M125" s="313">
        <v>1</v>
      </c>
      <c r="N125" s="313"/>
      <c r="O125" s="313"/>
      <c r="P125" s="313">
        <v>5</v>
      </c>
      <c r="Q125" s="313"/>
      <c r="R125" s="313">
        <v>5</v>
      </c>
      <c r="S125" s="313">
        <v>1</v>
      </c>
      <c r="T125" s="313"/>
      <c r="U125" s="313">
        <v>2</v>
      </c>
      <c r="V125" s="313"/>
      <c r="W125" s="313"/>
      <c r="X125" s="313"/>
      <c r="Y125" s="313"/>
      <c r="Z125" s="313">
        <v>2</v>
      </c>
      <c r="AA125" s="313"/>
      <c r="AB125" s="313">
        <v>3.3342</v>
      </c>
      <c r="AC125" s="313"/>
      <c r="AD125" s="313"/>
      <c r="AE125" s="313">
        <v>13.044</v>
      </c>
      <c r="AF125" s="313"/>
      <c r="AG125" s="313">
        <v>4.6617</v>
      </c>
    </row>
    <row r="126" s="304" customFormat="1" ht="22.8" customHeight="1" spans="1:33">
      <c r="A126" s="321" t="s">
        <v>562</v>
      </c>
      <c r="B126" s="321" t="s">
        <v>701</v>
      </c>
      <c r="C126" s="321"/>
      <c r="D126" s="311" t="s">
        <v>702</v>
      </c>
      <c r="E126" s="311" t="s">
        <v>180</v>
      </c>
      <c r="F126" s="313">
        <v>3.3342</v>
      </c>
      <c r="G126" s="313"/>
      <c r="H126" s="313"/>
      <c r="I126" s="313"/>
      <c r="J126" s="313"/>
      <c r="K126" s="313"/>
      <c r="L126" s="313"/>
      <c r="M126" s="313"/>
      <c r="N126" s="313"/>
      <c r="O126" s="313"/>
      <c r="P126" s="313"/>
      <c r="Q126" s="313"/>
      <c r="R126" s="313"/>
      <c r="S126" s="313"/>
      <c r="T126" s="313"/>
      <c r="U126" s="313"/>
      <c r="V126" s="313"/>
      <c r="W126" s="313"/>
      <c r="X126" s="313"/>
      <c r="Y126" s="313"/>
      <c r="Z126" s="313"/>
      <c r="AA126" s="313"/>
      <c r="AB126" s="313">
        <v>3.3342</v>
      </c>
      <c r="AC126" s="313"/>
      <c r="AD126" s="313"/>
      <c r="AE126" s="313"/>
      <c r="AF126" s="313"/>
      <c r="AG126" s="313"/>
    </row>
    <row r="127" s="304" customFormat="1" ht="22.8" customHeight="1" spans="1:33">
      <c r="A127" s="314" t="s">
        <v>562</v>
      </c>
      <c r="B127" s="314" t="s">
        <v>701</v>
      </c>
      <c r="C127" s="314" t="s">
        <v>645</v>
      </c>
      <c r="D127" s="315" t="s">
        <v>1251</v>
      </c>
      <c r="E127" s="316" t="s">
        <v>1252</v>
      </c>
      <c r="F127" s="318">
        <v>3.3342</v>
      </c>
      <c r="G127" s="318"/>
      <c r="H127" s="318"/>
      <c r="I127" s="318"/>
      <c r="J127" s="318"/>
      <c r="K127" s="318"/>
      <c r="L127" s="318"/>
      <c r="M127" s="318"/>
      <c r="N127" s="318"/>
      <c r="O127" s="318"/>
      <c r="P127" s="318"/>
      <c r="Q127" s="318"/>
      <c r="R127" s="318"/>
      <c r="S127" s="318"/>
      <c r="T127" s="318"/>
      <c r="U127" s="318"/>
      <c r="V127" s="318"/>
      <c r="W127" s="318"/>
      <c r="X127" s="318"/>
      <c r="Y127" s="318"/>
      <c r="Z127" s="318"/>
      <c r="AA127" s="318"/>
      <c r="AB127" s="318">
        <v>3.3342</v>
      </c>
      <c r="AC127" s="318"/>
      <c r="AD127" s="318"/>
      <c r="AE127" s="318"/>
      <c r="AF127" s="318"/>
      <c r="AG127" s="318"/>
    </row>
    <row r="128" s="304" customFormat="1" ht="22.8" customHeight="1" spans="1:33">
      <c r="A128" s="321" t="s">
        <v>562</v>
      </c>
      <c r="B128" s="321" t="s">
        <v>724</v>
      </c>
      <c r="C128" s="321"/>
      <c r="D128" s="311" t="s">
        <v>725</v>
      </c>
      <c r="E128" s="311" t="s">
        <v>201</v>
      </c>
      <c r="F128" s="313">
        <v>40.7057</v>
      </c>
      <c r="G128" s="313">
        <v>3</v>
      </c>
      <c r="H128" s="313">
        <v>2</v>
      </c>
      <c r="I128" s="313"/>
      <c r="J128" s="313">
        <v>2</v>
      </c>
      <c r="K128" s="313"/>
      <c r="L128" s="313"/>
      <c r="M128" s="313">
        <v>1</v>
      </c>
      <c r="N128" s="313"/>
      <c r="O128" s="313"/>
      <c r="P128" s="313">
        <v>5</v>
      </c>
      <c r="Q128" s="313"/>
      <c r="R128" s="313">
        <v>5</v>
      </c>
      <c r="S128" s="313">
        <v>1</v>
      </c>
      <c r="T128" s="313"/>
      <c r="U128" s="313">
        <v>2</v>
      </c>
      <c r="V128" s="313"/>
      <c r="W128" s="313"/>
      <c r="X128" s="313"/>
      <c r="Y128" s="313"/>
      <c r="Z128" s="313">
        <v>2</v>
      </c>
      <c r="AA128" s="313"/>
      <c r="AB128" s="313"/>
      <c r="AC128" s="313"/>
      <c r="AD128" s="313"/>
      <c r="AE128" s="313">
        <v>13.044</v>
      </c>
      <c r="AF128" s="313"/>
      <c r="AG128" s="313">
        <v>4.6617</v>
      </c>
    </row>
    <row r="129" s="304" customFormat="1" ht="22.8" customHeight="1" spans="1:33">
      <c r="A129" s="314" t="s">
        <v>562</v>
      </c>
      <c r="B129" s="314" t="s">
        <v>724</v>
      </c>
      <c r="C129" s="314" t="s">
        <v>794</v>
      </c>
      <c r="D129" s="315" t="s">
        <v>1253</v>
      </c>
      <c r="E129" s="316" t="s">
        <v>1254</v>
      </c>
      <c r="F129" s="318">
        <v>36.044</v>
      </c>
      <c r="G129" s="318">
        <v>3</v>
      </c>
      <c r="H129" s="318">
        <v>2</v>
      </c>
      <c r="I129" s="318"/>
      <c r="J129" s="318">
        <v>2</v>
      </c>
      <c r="K129" s="318"/>
      <c r="L129" s="318"/>
      <c r="M129" s="318">
        <v>1</v>
      </c>
      <c r="N129" s="318"/>
      <c r="O129" s="318"/>
      <c r="P129" s="318">
        <v>5</v>
      </c>
      <c r="Q129" s="318"/>
      <c r="R129" s="318">
        <v>5</v>
      </c>
      <c r="S129" s="318">
        <v>1</v>
      </c>
      <c r="T129" s="318"/>
      <c r="U129" s="318">
        <v>2</v>
      </c>
      <c r="V129" s="318"/>
      <c r="W129" s="318"/>
      <c r="X129" s="318"/>
      <c r="Y129" s="318"/>
      <c r="Z129" s="318">
        <v>2</v>
      </c>
      <c r="AA129" s="318"/>
      <c r="AB129" s="318"/>
      <c r="AC129" s="318"/>
      <c r="AD129" s="318"/>
      <c r="AE129" s="318">
        <v>13.044</v>
      </c>
      <c r="AF129" s="318"/>
      <c r="AG129" s="318"/>
    </row>
    <row r="130" s="304" customFormat="1" ht="22.8" customHeight="1" spans="1:33">
      <c r="A130" s="314" t="s">
        <v>562</v>
      </c>
      <c r="B130" s="314" t="s">
        <v>724</v>
      </c>
      <c r="C130" s="314" t="s">
        <v>573</v>
      </c>
      <c r="D130" s="315" t="s">
        <v>1255</v>
      </c>
      <c r="E130" s="316" t="s">
        <v>1256</v>
      </c>
      <c r="F130" s="318">
        <v>4.6617</v>
      </c>
      <c r="G130" s="318"/>
      <c r="H130" s="318"/>
      <c r="I130" s="318"/>
      <c r="J130" s="318"/>
      <c r="K130" s="318"/>
      <c r="L130" s="318"/>
      <c r="M130" s="318"/>
      <c r="N130" s="318"/>
      <c r="O130" s="318"/>
      <c r="P130" s="318"/>
      <c r="Q130" s="318"/>
      <c r="R130" s="318"/>
      <c r="S130" s="318"/>
      <c r="T130" s="318"/>
      <c r="U130" s="318"/>
      <c r="V130" s="318"/>
      <c r="W130" s="318"/>
      <c r="X130" s="318"/>
      <c r="Y130" s="318"/>
      <c r="Z130" s="318"/>
      <c r="AA130" s="318"/>
      <c r="AB130" s="318"/>
      <c r="AC130" s="318"/>
      <c r="AD130" s="318"/>
      <c r="AE130" s="318"/>
      <c r="AF130" s="318"/>
      <c r="AG130" s="318">
        <v>4.6617</v>
      </c>
    </row>
    <row r="131" s="304" customFormat="1" ht="22.8" customHeight="1" spans="1:33">
      <c r="A131" s="309"/>
      <c r="B131" s="309"/>
      <c r="C131" s="309"/>
      <c r="D131" s="311" t="s">
        <v>727</v>
      </c>
      <c r="E131" s="311" t="s">
        <v>728</v>
      </c>
      <c r="F131" s="313">
        <v>69.6707</v>
      </c>
      <c r="G131" s="313">
        <v>23</v>
      </c>
      <c r="H131" s="313">
        <v>3</v>
      </c>
      <c r="I131" s="313"/>
      <c r="J131" s="313"/>
      <c r="K131" s="313"/>
      <c r="L131" s="313"/>
      <c r="M131" s="313"/>
      <c r="N131" s="313"/>
      <c r="O131" s="313"/>
      <c r="P131" s="313">
        <v>4</v>
      </c>
      <c r="Q131" s="313"/>
      <c r="R131" s="313"/>
      <c r="S131" s="313"/>
      <c r="T131" s="313"/>
      <c r="U131" s="313"/>
      <c r="V131" s="313">
        <v>0.1</v>
      </c>
      <c r="W131" s="313"/>
      <c r="X131" s="313"/>
      <c r="Y131" s="313"/>
      <c r="Z131" s="313"/>
      <c r="AA131" s="313"/>
      <c r="AB131" s="313">
        <v>5.2741</v>
      </c>
      <c r="AC131" s="313"/>
      <c r="AD131" s="313"/>
      <c r="AE131" s="313">
        <v>22.164</v>
      </c>
      <c r="AF131" s="313"/>
      <c r="AG131" s="313">
        <v>12.1326</v>
      </c>
    </row>
    <row r="132" s="304" customFormat="1" ht="22.8" customHeight="1" spans="1:33">
      <c r="A132" s="309"/>
      <c r="B132" s="309"/>
      <c r="C132" s="309"/>
      <c r="D132" s="312" t="s">
        <v>729</v>
      </c>
      <c r="E132" s="312" t="s">
        <v>730</v>
      </c>
      <c r="F132" s="313">
        <v>69.6707</v>
      </c>
      <c r="G132" s="313">
        <v>23</v>
      </c>
      <c r="H132" s="313">
        <v>3</v>
      </c>
      <c r="I132" s="313"/>
      <c r="J132" s="313"/>
      <c r="K132" s="313"/>
      <c r="L132" s="313"/>
      <c r="M132" s="313"/>
      <c r="N132" s="313"/>
      <c r="O132" s="313"/>
      <c r="P132" s="313">
        <v>4</v>
      </c>
      <c r="Q132" s="313"/>
      <c r="R132" s="313"/>
      <c r="S132" s="313"/>
      <c r="T132" s="313"/>
      <c r="U132" s="313"/>
      <c r="V132" s="313">
        <v>0.1</v>
      </c>
      <c r="W132" s="313"/>
      <c r="X132" s="313"/>
      <c r="Y132" s="313"/>
      <c r="Z132" s="313"/>
      <c r="AA132" s="313"/>
      <c r="AB132" s="313">
        <v>5.2741</v>
      </c>
      <c r="AC132" s="313"/>
      <c r="AD132" s="313"/>
      <c r="AE132" s="313">
        <v>22.164</v>
      </c>
      <c r="AF132" s="313"/>
      <c r="AG132" s="313">
        <v>12.1326</v>
      </c>
    </row>
    <row r="133" s="304" customFormat="1" ht="22.8" customHeight="1" spans="1:33">
      <c r="A133" s="321" t="s">
        <v>562</v>
      </c>
      <c r="B133" s="321"/>
      <c r="C133" s="321"/>
      <c r="D133" s="311" t="s">
        <v>562</v>
      </c>
      <c r="E133" s="311" t="s">
        <v>143</v>
      </c>
      <c r="F133" s="313">
        <v>69.6707</v>
      </c>
      <c r="G133" s="313">
        <v>23</v>
      </c>
      <c r="H133" s="313">
        <v>3</v>
      </c>
      <c r="I133" s="313"/>
      <c r="J133" s="313"/>
      <c r="K133" s="313"/>
      <c r="L133" s="313"/>
      <c r="M133" s="313"/>
      <c r="N133" s="313"/>
      <c r="O133" s="313"/>
      <c r="P133" s="313">
        <v>4</v>
      </c>
      <c r="Q133" s="313"/>
      <c r="R133" s="313"/>
      <c r="S133" s="313"/>
      <c r="T133" s="313"/>
      <c r="U133" s="313"/>
      <c r="V133" s="313">
        <v>0.1</v>
      </c>
      <c r="W133" s="313"/>
      <c r="X133" s="313"/>
      <c r="Y133" s="313"/>
      <c r="Z133" s="313"/>
      <c r="AA133" s="313"/>
      <c r="AB133" s="313">
        <v>5.2741</v>
      </c>
      <c r="AC133" s="313"/>
      <c r="AD133" s="313"/>
      <c r="AE133" s="313">
        <v>22.164</v>
      </c>
      <c r="AF133" s="313"/>
      <c r="AG133" s="313">
        <v>12.1326</v>
      </c>
    </row>
    <row r="134" s="304" customFormat="1" ht="22.8" customHeight="1" spans="1:33">
      <c r="A134" s="321" t="s">
        <v>562</v>
      </c>
      <c r="B134" s="321" t="s">
        <v>731</v>
      </c>
      <c r="C134" s="321"/>
      <c r="D134" s="311" t="s">
        <v>732</v>
      </c>
      <c r="E134" s="311" t="s">
        <v>203</v>
      </c>
      <c r="F134" s="313">
        <v>69.6707</v>
      </c>
      <c r="G134" s="313">
        <v>23</v>
      </c>
      <c r="H134" s="313">
        <v>3</v>
      </c>
      <c r="I134" s="313"/>
      <c r="J134" s="313"/>
      <c r="K134" s="313"/>
      <c r="L134" s="313"/>
      <c r="M134" s="313"/>
      <c r="N134" s="313"/>
      <c r="O134" s="313"/>
      <c r="P134" s="313">
        <v>4</v>
      </c>
      <c r="Q134" s="313"/>
      <c r="R134" s="313"/>
      <c r="S134" s="313"/>
      <c r="T134" s="313"/>
      <c r="U134" s="313"/>
      <c r="V134" s="313">
        <v>0.1</v>
      </c>
      <c r="W134" s="313"/>
      <c r="X134" s="313"/>
      <c r="Y134" s="313"/>
      <c r="Z134" s="313"/>
      <c r="AA134" s="313"/>
      <c r="AB134" s="313">
        <v>5.2741</v>
      </c>
      <c r="AC134" s="313"/>
      <c r="AD134" s="313"/>
      <c r="AE134" s="313">
        <v>22.164</v>
      </c>
      <c r="AF134" s="313"/>
      <c r="AG134" s="313">
        <v>12.1326</v>
      </c>
    </row>
    <row r="135" s="304" customFormat="1" ht="22.8" customHeight="1" spans="1:33">
      <c r="A135" s="314" t="s">
        <v>562</v>
      </c>
      <c r="B135" s="314" t="s">
        <v>731</v>
      </c>
      <c r="C135" s="314" t="s">
        <v>565</v>
      </c>
      <c r="D135" s="315" t="s">
        <v>733</v>
      </c>
      <c r="E135" s="316" t="s">
        <v>567</v>
      </c>
      <c r="F135" s="318">
        <v>69.6707</v>
      </c>
      <c r="G135" s="318">
        <v>23</v>
      </c>
      <c r="H135" s="318">
        <v>3</v>
      </c>
      <c r="I135" s="318"/>
      <c r="J135" s="318"/>
      <c r="K135" s="318"/>
      <c r="L135" s="318"/>
      <c r="M135" s="318"/>
      <c r="N135" s="318"/>
      <c r="O135" s="318"/>
      <c r="P135" s="318">
        <v>4</v>
      </c>
      <c r="Q135" s="318"/>
      <c r="R135" s="318"/>
      <c r="S135" s="318"/>
      <c r="T135" s="318"/>
      <c r="U135" s="318"/>
      <c r="V135" s="318">
        <v>0.1</v>
      </c>
      <c r="W135" s="318"/>
      <c r="X135" s="318"/>
      <c r="Y135" s="318"/>
      <c r="Z135" s="318"/>
      <c r="AA135" s="318"/>
      <c r="AB135" s="318">
        <v>5.2741</v>
      </c>
      <c r="AC135" s="318"/>
      <c r="AD135" s="318"/>
      <c r="AE135" s="318">
        <v>22.164</v>
      </c>
      <c r="AF135" s="318"/>
      <c r="AG135" s="318">
        <v>12.1326</v>
      </c>
    </row>
    <row r="136" s="304" customFormat="1" ht="22.8" customHeight="1" spans="1:33">
      <c r="A136" s="309"/>
      <c r="B136" s="309"/>
      <c r="C136" s="309"/>
      <c r="D136" s="311" t="s">
        <v>734</v>
      </c>
      <c r="E136" s="311" t="s">
        <v>735</v>
      </c>
      <c r="F136" s="313">
        <v>43.6792</v>
      </c>
      <c r="G136" s="313">
        <v>2</v>
      </c>
      <c r="H136" s="313">
        <v>1</v>
      </c>
      <c r="I136" s="313"/>
      <c r="J136" s="313"/>
      <c r="K136" s="313">
        <v>1</v>
      </c>
      <c r="L136" s="313">
        <v>1</v>
      </c>
      <c r="M136" s="313">
        <v>0.6</v>
      </c>
      <c r="N136" s="313"/>
      <c r="O136" s="313">
        <v>11.32</v>
      </c>
      <c r="P136" s="313">
        <v>3</v>
      </c>
      <c r="Q136" s="313"/>
      <c r="R136" s="313"/>
      <c r="S136" s="313"/>
      <c r="T136" s="313"/>
      <c r="U136" s="313"/>
      <c r="V136" s="313">
        <v>0.5</v>
      </c>
      <c r="W136" s="313"/>
      <c r="X136" s="313"/>
      <c r="Y136" s="313"/>
      <c r="Z136" s="313"/>
      <c r="AA136" s="313"/>
      <c r="AB136" s="313">
        <v>4.5703</v>
      </c>
      <c r="AC136" s="313"/>
      <c r="AD136" s="313"/>
      <c r="AE136" s="313">
        <v>10.716</v>
      </c>
      <c r="AF136" s="313"/>
      <c r="AG136" s="313">
        <v>7.9729</v>
      </c>
    </row>
    <row r="137" s="304" customFormat="1" ht="22.8" customHeight="1" spans="1:33">
      <c r="A137" s="309"/>
      <c r="B137" s="309"/>
      <c r="C137" s="309"/>
      <c r="D137" s="312" t="s">
        <v>736</v>
      </c>
      <c r="E137" s="312" t="s">
        <v>737</v>
      </c>
      <c r="F137" s="313">
        <v>43.6792</v>
      </c>
      <c r="G137" s="313">
        <v>2</v>
      </c>
      <c r="H137" s="313">
        <v>1</v>
      </c>
      <c r="I137" s="313"/>
      <c r="J137" s="313"/>
      <c r="K137" s="313">
        <v>1</v>
      </c>
      <c r="L137" s="313">
        <v>1</v>
      </c>
      <c r="M137" s="313">
        <v>0.6</v>
      </c>
      <c r="N137" s="313"/>
      <c r="O137" s="313">
        <v>11.32</v>
      </c>
      <c r="P137" s="313">
        <v>3</v>
      </c>
      <c r="Q137" s="313"/>
      <c r="R137" s="313"/>
      <c r="S137" s="313"/>
      <c r="T137" s="313"/>
      <c r="U137" s="313"/>
      <c r="V137" s="313">
        <v>0.5</v>
      </c>
      <c r="W137" s="313"/>
      <c r="X137" s="313"/>
      <c r="Y137" s="313"/>
      <c r="Z137" s="313"/>
      <c r="AA137" s="313"/>
      <c r="AB137" s="313">
        <v>4.5703</v>
      </c>
      <c r="AC137" s="313"/>
      <c r="AD137" s="313"/>
      <c r="AE137" s="313">
        <v>10.716</v>
      </c>
      <c r="AF137" s="313"/>
      <c r="AG137" s="313">
        <v>7.9729</v>
      </c>
    </row>
    <row r="138" s="304" customFormat="1" ht="22.8" customHeight="1" spans="1:33">
      <c r="A138" s="321" t="s">
        <v>738</v>
      </c>
      <c r="B138" s="321"/>
      <c r="C138" s="321"/>
      <c r="D138" s="311" t="s">
        <v>738</v>
      </c>
      <c r="E138" s="311" t="s">
        <v>216</v>
      </c>
      <c r="F138" s="313">
        <v>43.6792</v>
      </c>
      <c r="G138" s="313">
        <v>2</v>
      </c>
      <c r="H138" s="313">
        <v>1</v>
      </c>
      <c r="I138" s="313"/>
      <c r="J138" s="313"/>
      <c r="K138" s="313">
        <v>1</v>
      </c>
      <c r="L138" s="313">
        <v>1</v>
      </c>
      <c r="M138" s="313">
        <v>0.6</v>
      </c>
      <c r="N138" s="313"/>
      <c r="O138" s="313">
        <v>11.32</v>
      </c>
      <c r="P138" s="313">
        <v>3</v>
      </c>
      <c r="Q138" s="313"/>
      <c r="R138" s="313"/>
      <c r="S138" s="313"/>
      <c r="T138" s="313"/>
      <c r="U138" s="313"/>
      <c r="V138" s="313">
        <v>0.5</v>
      </c>
      <c r="W138" s="313"/>
      <c r="X138" s="313"/>
      <c r="Y138" s="313"/>
      <c r="Z138" s="313"/>
      <c r="AA138" s="313"/>
      <c r="AB138" s="313">
        <v>4.5703</v>
      </c>
      <c r="AC138" s="313"/>
      <c r="AD138" s="313"/>
      <c r="AE138" s="313">
        <v>10.716</v>
      </c>
      <c r="AF138" s="313"/>
      <c r="AG138" s="313">
        <v>7.9729</v>
      </c>
    </row>
    <row r="139" s="304" customFormat="1" ht="22.8" customHeight="1" spans="1:33">
      <c r="A139" s="321" t="s">
        <v>738</v>
      </c>
      <c r="B139" s="321" t="s">
        <v>687</v>
      </c>
      <c r="C139" s="321"/>
      <c r="D139" s="311" t="s">
        <v>739</v>
      </c>
      <c r="E139" s="311" t="s">
        <v>229</v>
      </c>
      <c r="F139" s="313">
        <v>43.6792</v>
      </c>
      <c r="G139" s="313">
        <v>2</v>
      </c>
      <c r="H139" s="313">
        <v>1</v>
      </c>
      <c r="I139" s="313"/>
      <c r="J139" s="313"/>
      <c r="K139" s="313">
        <v>1</v>
      </c>
      <c r="L139" s="313">
        <v>1</v>
      </c>
      <c r="M139" s="313">
        <v>0.6</v>
      </c>
      <c r="N139" s="313"/>
      <c r="O139" s="313">
        <v>11.32</v>
      </c>
      <c r="P139" s="313">
        <v>3</v>
      </c>
      <c r="Q139" s="313"/>
      <c r="R139" s="313"/>
      <c r="S139" s="313"/>
      <c r="T139" s="313"/>
      <c r="U139" s="313"/>
      <c r="V139" s="313">
        <v>0.5</v>
      </c>
      <c r="W139" s="313"/>
      <c r="X139" s="313"/>
      <c r="Y139" s="313"/>
      <c r="Z139" s="313"/>
      <c r="AA139" s="313"/>
      <c r="AB139" s="313">
        <v>4.5703</v>
      </c>
      <c r="AC139" s="313"/>
      <c r="AD139" s="313"/>
      <c r="AE139" s="313">
        <v>10.716</v>
      </c>
      <c r="AF139" s="313"/>
      <c r="AG139" s="313">
        <v>7.9729</v>
      </c>
    </row>
    <row r="140" s="304" customFormat="1" ht="22.8" customHeight="1" spans="1:33">
      <c r="A140" s="314" t="s">
        <v>738</v>
      </c>
      <c r="B140" s="314" t="s">
        <v>687</v>
      </c>
      <c r="C140" s="314" t="s">
        <v>583</v>
      </c>
      <c r="D140" s="315" t="s">
        <v>740</v>
      </c>
      <c r="E140" s="316" t="s">
        <v>741</v>
      </c>
      <c r="F140" s="318">
        <v>43.6792</v>
      </c>
      <c r="G140" s="318">
        <v>2</v>
      </c>
      <c r="H140" s="318">
        <v>1</v>
      </c>
      <c r="I140" s="318"/>
      <c r="J140" s="318"/>
      <c r="K140" s="318">
        <v>1</v>
      </c>
      <c r="L140" s="318">
        <v>1</v>
      </c>
      <c r="M140" s="318">
        <v>0.6</v>
      </c>
      <c r="N140" s="318"/>
      <c r="O140" s="318">
        <v>11.32</v>
      </c>
      <c r="P140" s="318">
        <v>3</v>
      </c>
      <c r="Q140" s="318"/>
      <c r="R140" s="318"/>
      <c r="S140" s="318"/>
      <c r="T140" s="318"/>
      <c r="U140" s="318"/>
      <c r="V140" s="318">
        <v>0.5</v>
      </c>
      <c r="W140" s="318"/>
      <c r="X140" s="318"/>
      <c r="Y140" s="318"/>
      <c r="Z140" s="318"/>
      <c r="AA140" s="318"/>
      <c r="AB140" s="318">
        <v>4.5703</v>
      </c>
      <c r="AC140" s="318"/>
      <c r="AD140" s="318"/>
      <c r="AE140" s="318">
        <v>10.716</v>
      </c>
      <c r="AF140" s="318"/>
      <c r="AG140" s="318">
        <v>7.9729</v>
      </c>
    </row>
    <row r="141" s="304" customFormat="1" ht="22.8" customHeight="1" spans="1:33">
      <c r="A141" s="309"/>
      <c r="B141" s="309"/>
      <c r="C141" s="309"/>
      <c r="D141" s="311" t="s">
        <v>742</v>
      </c>
      <c r="E141" s="311" t="s">
        <v>743</v>
      </c>
      <c r="F141" s="313">
        <v>42.5055</v>
      </c>
      <c r="G141" s="313">
        <v>7</v>
      </c>
      <c r="H141" s="313">
        <v>2</v>
      </c>
      <c r="I141" s="313"/>
      <c r="J141" s="313"/>
      <c r="K141" s="313">
        <v>0.36</v>
      </c>
      <c r="L141" s="313">
        <v>1.5</v>
      </c>
      <c r="M141" s="313"/>
      <c r="N141" s="313"/>
      <c r="O141" s="313"/>
      <c r="P141" s="313">
        <v>6</v>
      </c>
      <c r="Q141" s="313"/>
      <c r="R141" s="313"/>
      <c r="S141" s="313"/>
      <c r="T141" s="313">
        <v>1</v>
      </c>
      <c r="U141" s="313"/>
      <c r="V141" s="313"/>
      <c r="W141" s="313"/>
      <c r="X141" s="313"/>
      <c r="Y141" s="313"/>
      <c r="Z141" s="313">
        <v>0.5</v>
      </c>
      <c r="AA141" s="313">
        <v>1</v>
      </c>
      <c r="AB141" s="313">
        <v>3.0762</v>
      </c>
      <c r="AC141" s="313"/>
      <c r="AD141" s="313"/>
      <c r="AE141" s="313">
        <v>13.224</v>
      </c>
      <c r="AF141" s="313"/>
      <c r="AG141" s="313">
        <v>6.8453</v>
      </c>
    </row>
    <row r="142" s="304" customFormat="1" ht="22.8" customHeight="1" spans="1:33">
      <c r="A142" s="309"/>
      <c r="B142" s="309"/>
      <c r="C142" s="309"/>
      <c r="D142" s="312" t="s">
        <v>744</v>
      </c>
      <c r="E142" s="312" t="s">
        <v>745</v>
      </c>
      <c r="F142" s="313">
        <v>42.5055</v>
      </c>
      <c r="G142" s="313">
        <v>7</v>
      </c>
      <c r="H142" s="313">
        <v>2</v>
      </c>
      <c r="I142" s="313"/>
      <c r="J142" s="313"/>
      <c r="K142" s="313">
        <v>0.36</v>
      </c>
      <c r="L142" s="313">
        <v>1.5</v>
      </c>
      <c r="M142" s="313"/>
      <c r="N142" s="313"/>
      <c r="O142" s="313"/>
      <c r="P142" s="313">
        <v>6</v>
      </c>
      <c r="Q142" s="313"/>
      <c r="R142" s="313"/>
      <c r="S142" s="313"/>
      <c r="T142" s="313">
        <v>1</v>
      </c>
      <c r="U142" s="313"/>
      <c r="V142" s="313"/>
      <c r="W142" s="313"/>
      <c r="X142" s="313"/>
      <c r="Y142" s="313"/>
      <c r="Z142" s="313">
        <v>0.5</v>
      </c>
      <c r="AA142" s="313">
        <v>1</v>
      </c>
      <c r="AB142" s="313">
        <v>3.0762</v>
      </c>
      <c r="AC142" s="313"/>
      <c r="AD142" s="313"/>
      <c r="AE142" s="313">
        <v>13.224</v>
      </c>
      <c r="AF142" s="313"/>
      <c r="AG142" s="313">
        <v>6.8453</v>
      </c>
    </row>
    <row r="143" s="304" customFormat="1" ht="22.8" customHeight="1" spans="1:33">
      <c r="A143" s="321" t="s">
        <v>562</v>
      </c>
      <c r="B143" s="321"/>
      <c r="C143" s="321"/>
      <c r="D143" s="311" t="s">
        <v>562</v>
      </c>
      <c r="E143" s="311" t="s">
        <v>143</v>
      </c>
      <c r="F143" s="313">
        <v>42.5055</v>
      </c>
      <c r="G143" s="313">
        <v>7</v>
      </c>
      <c r="H143" s="313">
        <v>2</v>
      </c>
      <c r="I143" s="313"/>
      <c r="J143" s="313"/>
      <c r="K143" s="313">
        <v>0.36</v>
      </c>
      <c r="L143" s="313">
        <v>1.5</v>
      </c>
      <c r="M143" s="313"/>
      <c r="N143" s="313"/>
      <c r="O143" s="313"/>
      <c r="P143" s="313">
        <v>6</v>
      </c>
      <c r="Q143" s="313"/>
      <c r="R143" s="313"/>
      <c r="S143" s="313"/>
      <c r="T143" s="313">
        <v>1</v>
      </c>
      <c r="U143" s="313"/>
      <c r="V143" s="313"/>
      <c r="W143" s="313"/>
      <c r="X143" s="313"/>
      <c r="Y143" s="313"/>
      <c r="Z143" s="313">
        <v>0.5</v>
      </c>
      <c r="AA143" s="313">
        <v>1</v>
      </c>
      <c r="AB143" s="313">
        <v>3.0762</v>
      </c>
      <c r="AC143" s="313"/>
      <c r="AD143" s="313"/>
      <c r="AE143" s="313">
        <v>13.224</v>
      </c>
      <c r="AF143" s="313"/>
      <c r="AG143" s="313">
        <v>6.8453</v>
      </c>
    </row>
    <row r="144" s="304" customFormat="1" ht="22.8" customHeight="1" spans="1:33">
      <c r="A144" s="321" t="s">
        <v>562</v>
      </c>
      <c r="B144" s="321" t="s">
        <v>701</v>
      </c>
      <c r="C144" s="321"/>
      <c r="D144" s="311" t="s">
        <v>702</v>
      </c>
      <c r="E144" s="311" t="s">
        <v>180</v>
      </c>
      <c r="F144" s="313">
        <v>42.5055</v>
      </c>
      <c r="G144" s="313">
        <v>7</v>
      </c>
      <c r="H144" s="313">
        <v>2</v>
      </c>
      <c r="I144" s="313"/>
      <c r="J144" s="313"/>
      <c r="K144" s="313">
        <v>0.36</v>
      </c>
      <c r="L144" s="313">
        <v>1.5</v>
      </c>
      <c r="M144" s="313"/>
      <c r="N144" s="313"/>
      <c r="O144" s="313"/>
      <c r="P144" s="313">
        <v>6</v>
      </c>
      <c r="Q144" s="313"/>
      <c r="R144" s="313"/>
      <c r="S144" s="313"/>
      <c r="T144" s="313">
        <v>1</v>
      </c>
      <c r="U144" s="313"/>
      <c r="V144" s="313"/>
      <c r="W144" s="313"/>
      <c r="X144" s="313"/>
      <c r="Y144" s="313"/>
      <c r="Z144" s="313">
        <v>0.5</v>
      </c>
      <c r="AA144" s="313">
        <v>1</v>
      </c>
      <c r="AB144" s="313">
        <v>3.0762</v>
      </c>
      <c r="AC144" s="313"/>
      <c r="AD144" s="313"/>
      <c r="AE144" s="313">
        <v>13.224</v>
      </c>
      <c r="AF144" s="313"/>
      <c r="AG144" s="313">
        <v>6.8453</v>
      </c>
    </row>
    <row r="145" s="304" customFormat="1" ht="22.8" customHeight="1" spans="1:33">
      <c r="A145" s="314" t="s">
        <v>562</v>
      </c>
      <c r="B145" s="314" t="s">
        <v>701</v>
      </c>
      <c r="C145" s="314" t="s">
        <v>565</v>
      </c>
      <c r="D145" s="315" t="s">
        <v>703</v>
      </c>
      <c r="E145" s="316" t="s">
        <v>567</v>
      </c>
      <c r="F145" s="318">
        <v>42.5055</v>
      </c>
      <c r="G145" s="318">
        <v>7</v>
      </c>
      <c r="H145" s="318">
        <v>2</v>
      </c>
      <c r="I145" s="318"/>
      <c r="J145" s="318"/>
      <c r="K145" s="318">
        <v>0.36</v>
      </c>
      <c r="L145" s="318">
        <v>1.5</v>
      </c>
      <c r="M145" s="318"/>
      <c r="N145" s="318"/>
      <c r="O145" s="318"/>
      <c r="P145" s="318">
        <v>6</v>
      </c>
      <c r="Q145" s="318"/>
      <c r="R145" s="318"/>
      <c r="S145" s="318"/>
      <c r="T145" s="318">
        <v>1</v>
      </c>
      <c r="U145" s="318"/>
      <c r="V145" s="318"/>
      <c r="W145" s="318"/>
      <c r="X145" s="318"/>
      <c r="Y145" s="318"/>
      <c r="Z145" s="318">
        <v>0.5</v>
      </c>
      <c r="AA145" s="318">
        <v>1</v>
      </c>
      <c r="AB145" s="318">
        <v>3.0762</v>
      </c>
      <c r="AC145" s="318"/>
      <c r="AD145" s="318"/>
      <c r="AE145" s="318">
        <v>13.224</v>
      </c>
      <c r="AF145" s="318"/>
      <c r="AG145" s="318">
        <v>6.8453</v>
      </c>
    </row>
    <row r="146" s="304" customFormat="1" ht="22.8" customHeight="1" spans="1:33">
      <c r="A146" s="309"/>
      <c r="B146" s="309"/>
      <c r="C146" s="309"/>
      <c r="D146" s="311" t="s">
        <v>746</v>
      </c>
      <c r="E146" s="311" t="s">
        <v>747</v>
      </c>
      <c r="F146" s="313">
        <v>583.7905</v>
      </c>
      <c r="G146" s="313">
        <v>115.5525</v>
      </c>
      <c r="H146" s="313">
        <v>10</v>
      </c>
      <c r="I146" s="313"/>
      <c r="J146" s="313"/>
      <c r="K146" s="313">
        <v>8</v>
      </c>
      <c r="L146" s="313">
        <v>35</v>
      </c>
      <c r="M146" s="313">
        <v>4</v>
      </c>
      <c r="N146" s="313"/>
      <c r="O146" s="313">
        <v>30</v>
      </c>
      <c r="P146" s="313">
        <v>1</v>
      </c>
      <c r="Q146" s="313"/>
      <c r="R146" s="313">
        <v>3</v>
      </c>
      <c r="S146" s="313"/>
      <c r="T146" s="313"/>
      <c r="U146" s="313"/>
      <c r="V146" s="313">
        <v>0.5</v>
      </c>
      <c r="W146" s="313"/>
      <c r="X146" s="313"/>
      <c r="Y146" s="313"/>
      <c r="Z146" s="313">
        <v>5.26</v>
      </c>
      <c r="AA146" s="313"/>
      <c r="AB146" s="313">
        <v>44.442</v>
      </c>
      <c r="AC146" s="313"/>
      <c r="AD146" s="313">
        <v>44.8</v>
      </c>
      <c r="AE146" s="313">
        <v>172.236</v>
      </c>
      <c r="AF146" s="313"/>
      <c r="AG146" s="313">
        <v>110</v>
      </c>
    </row>
    <row r="147" s="304" customFormat="1" ht="22.8" customHeight="1" spans="1:33">
      <c r="A147" s="309"/>
      <c r="B147" s="309"/>
      <c r="C147" s="309"/>
      <c r="D147" s="312" t="s">
        <v>748</v>
      </c>
      <c r="E147" s="312" t="s">
        <v>749</v>
      </c>
      <c r="F147" s="313">
        <v>583.7905</v>
      </c>
      <c r="G147" s="313">
        <v>115.5525</v>
      </c>
      <c r="H147" s="313">
        <v>10</v>
      </c>
      <c r="I147" s="313"/>
      <c r="J147" s="313"/>
      <c r="K147" s="313">
        <v>8</v>
      </c>
      <c r="L147" s="313">
        <v>35</v>
      </c>
      <c r="M147" s="313">
        <v>4</v>
      </c>
      <c r="N147" s="313"/>
      <c r="O147" s="313">
        <v>30</v>
      </c>
      <c r="P147" s="313">
        <v>1</v>
      </c>
      <c r="Q147" s="313"/>
      <c r="R147" s="313">
        <v>3</v>
      </c>
      <c r="S147" s="313"/>
      <c r="T147" s="313"/>
      <c r="U147" s="313"/>
      <c r="V147" s="313">
        <v>0.5</v>
      </c>
      <c r="W147" s="313"/>
      <c r="X147" s="313"/>
      <c r="Y147" s="313"/>
      <c r="Z147" s="313">
        <v>5.26</v>
      </c>
      <c r="AA147" s="313"/>
      <c r="AB147" s="313">
        <v>44.442</v>
      </c>
      <c r="AC147" s="313"/>
      <c r="AD147" s="313">
        <v>44.8</v>
      </c>
      <c r="AE147" s="313">
        <v>172.236</v>
      </c>
      <c r="AF147" s="313"/>
      <c r="AG147" s="313">
        <v>110</v>
      </c>
    </row>
    <row r="148" s="304" customFormat="1" ht="22.8" customHeight="1" spans="1:33">
      <c r="A148" s="321" t="s">
        <v>562</v>
      </c>
      <c r="B148" s="321"/>
      <c r="C148" s="321"/>
      <c r="D148" s="311" t="s">
        <v>562</v>
      </c>
      <c r="E148" s="311" t="s">
        <v>143</v>
      </c>
      <c r="F148" s="313">
        <v>583.7905</v>
      </c>
      <c r="G148" s="313">
        <v>115.5525</v>
      </c>
      <c r="H148" s="313">
        <v>10</v>
      </c>
      <c r="I148" s="313"/>
      <c r="J148" s="313"/>
      <c r="K148" s="313">
        <v>8</v>
      </c>
      <c r="L148" s="313">
        <v>35</v>
      </c>
      <c r="M148" s="313">
        <v>4</v>
      </c>
      <c r="N148" s="313"/>
      <c r="O148" s="313">
        <v>30</v>
      </c>
      <c r="P148" s="313">
        <v>1</v>
      </c>
      <c r="Q148" s="313"/>
      <c r="R148" s="313">
        <v>3</v>
      </c>
      <c r="S148" s="313"/>
      <c r="T148" s="313"/>
      <c r="U148" s="313"/>
      <c r="V148" s="313">
        <v>0.5</v>
      </c>
      <c r="W148" s="313"/>
      <c r="X148" s="313"/>
      <c r="Y148" s="313"/>
      <c r="Z148" s="313">
        <v>5.26</v>
      </c>
      <c r="AA148" s="313"/>
      <c r="AB148" s="313">
        <v>44.442</v>
      </c>
      <c r="AC148" s="313"/>
      <c r="AD148" s="313">
        <v>44.8</v>
      </c>
      <c r="AE148" s="313">
        <v>172.236</v>
      </c>
      <c r="AF148" s="313"/>
      <c r="AG148" s="313">
        <v>110</v>
      </c>
    </row>
    <row r="149" s="304" customFormat="1" ht="22.8" customHeight="1" spans="1:33">
      <c r="A149" s="321" t="s">
        <v>562</v>
      </c>
      <c r="B149" s="321" t="s">
        <v>750</v>
      </c>
      <c r="C149" s="321"/>
      <c r="D149" s="311" t="s">
        <v>751</v>
      </c>
      <c r="E149" s="311" t="s">
        <v>194</v>
      </c>
      <c r="F149" s="313">
        <v>583.7905</v>
      </c>
      <c r="G149" s="313">
        <v>115.5525</v>
      </c>
      <c r="H149" s="313">
        <v>10</v>
      </c>
      <c r="I149" s="313"/>
      <c r="J149" s="313"/>
      <c r="K149" s="313">
        <v>8</v>
      </c>
      <c r="L149" s="313">
        <v>35</v>
      </c>
      <c r="M149" s="313">
        <v>4</v>
      </c>
      <c r="N149" s="313"/>
      <c r="O149" s="313">
        <v>30</v>
      </c>
      <c r="P149" s="313">
        <v>1</v>
      </c>
      <c r="Q149" s="313"/>
      <c r="R149" s="313">
        <v>3</v>
      </c>
      <c r="S149" s="313"/>
      <c r="T149" s="313"/>
      <c r="U149" s="313"/>
      <c r="V149" s="313">
        <v>0.5</v>
      </c>
      <c r="W149" s="313"/>
      <c r="X149" s="313"/>
      <c r="Y149" s="313"/>
      <c r="Z149" s="313">
        <v>5.26</v>
      </c>
      <c r="AA149" s="313"/>
      <c r="AB149" s="313">
        <v>44.442</v>
      </c>
      <c r="AC149" s="313"/>
      <c r="AD149" s="313">
        <v>44.8</v>
      </c>
      <c r="AE149" s="313">
        <v>172.236</v>
      </c>
      <c r="AF149" s="313"/>
      <c r="AG149" s="313">
        <v>110</v>
      </c>
    </row>
    <row r="150" s="304" customFormat="1" ht="22.8" customHeight="1" spans="1:33">
      <c r="A150" s="314" t="s">
        <v>562</v>
      </c>
      <c r="B150" s="314" t="s">
        <v>750</v>
      </c>
      <c r="C150" s="314" t="s">
        <v>565</v>
      </c>
      <c r="D150" s="315" t="s">
        <v>752</v>
      </c>
      <c r="E150" s="316" t="s">
        <v>567</v>
      </c>
      <c r="F150" s="318">
        <v>583.7905</v>
      </c>
      <c r="G150" s="318">
        <v>115.5525</v>
      </c>
      <c r="H150" s="318">
        <v>10</v>
      </c>
      <c r="I150" s="318"/>
      <c r="J150" s="318"/>
      <c r="K150" s="318">
        <v>8</v>
      </c>
      <c r="L150" s="318">
        <v>35</v>
      </c>
      <c r="M150" s="318">
        <v>4</v>
      </c>
      <c r="N150" s="318"/>
      <c r="O150" s="318">
        <v>30</v>
      </c>
      <c r="P150" s="318">
        <v>1</v>
      </c>
      <c r="Q150" s="318"/>
      <c r="R150" s="318">
        <v>3</v>
      </c>
      <c r="S150" s="318"/>
      <c r="T150" s="318"/>
      <c r="U150" s="318"/>
      <c r="V150" s="318">
        <v>0.5</v>
      </c>
      <c r="W150" s="318"/>
      <c r="X150" s="318"/>
      <c r="Y150" s="318"/>
      <c r="Z150" s="318">
        <v>5.26</v>
      </c>
      <c r="AA150" s="318"/>
      <c r="AB150" s="318">
        <v>44.442</v>
      </c>
      <c r="AC150" s="318"/>
      <c r="AD150" s="318">
        <v>44.8</v>
      </c>
      <c r="AE150" s="318">
        <v>172.236</v>
      </c>
      <c r="AF150" s="318"/>
      <c r="AG150" s="318">
        <v>110</v>
      </c>
    </row>
    <row r="151" s="304" customFormat="1" ht="22.8" customHeight="1" spans="1:33">
      <c r="A151" s="309"/>
      <c r="B151" s="309"/>
      <c r="C151" s="309"/>
      <c r="D151" s="311" t="s">
        <v>753</v>
      </c>
      <c r="E151" s="311" t="s">
        <v>754</v>
      </c>
      <c r="F151" s="313">
        <v>13.689</v>
      </c>
      <c r="G151" s="313">
        <v>5.32</v>
      </c>
      <c r="H151" s="313"/>
      <c r="I151" s="313"/>
      <c r="J151" s="313"/>
      <c r="K151" s="313"/>
      <c r="L151" s="313"/>
      <c r="M151" s="313">
        <v>0.3</v>
      </c>
      <c r="N151" s="313"/>
      <c r="O151" s="313"/>
      <c r="P151" s="313"/>
      <c r="Q151" s="313"/>
      <c r="R151" s="313"/>
      <c r="S151" s="313"/>
      <c r="T151" s="313"/>
      <c r="U151" s="313"/>
      <c r="V151" s="313"/>
      <c r="W151" s="313"/>
      <c r="X151" s="313"/>
      <c r="Y151" s="313"/>
      <c r="Z151" s="313">
        <v>1.2</v>
      </c>
      <c r="AA151" s="313"/>
      <c r="AB151" s="313">
        <v>0.8022</v>
      </c>
      <c r="AC151" s="313"/>
      <c r="AD151" s="313"/>
      <c r="AE151" s="313">
        <v>3.564</v>
      </c>
      <c r="AF151" s="313"/>
      <c r="AG151" s="313">
        <v>2.5028</v>
      </c>
    </row>
    <row r="152" s="304" customFormat="1" ht="22.8" customHeight="1" spans="1:33">
      <c r="A152" s="309"/>
      <c r="B152" s="309"/>
      <c r="C152" s="309"/>
      <c r="D152" s="312" t="s">
        <v>755</v>
      </c>
      <c r="E152" s="312" t="s">
        <v>756</v>
      </c>
      <c r="F152" s="313">
        <v>13.689</v>
      </c>
      <c r="G152" s="313">
        <v>5.32</v>
      </c>
      <c r="H152" s="313"/>
      <c r="I152" s="313"/>
      <c r="J152" s="313"/>
      <c r="K152" s="313"/>
      <c r="L152" s="313"/>
      <c r="M152" s="313">
        <v>0.3</v>
      </c>
      <c r="N152" s="313"/>
      <c r="O152" s="313"/>
      <c r="P152" s="313"/>
      <c r="Q152" s="313"/>
      <c r="R152" s="313"/>
      <c r="S152" s="313"/>
      <c r="T152" s="313"/>
      <c r="U152" s="313"/>
      <c r="V152" s="313"/>
      <c r="W152" s="313"/>
      <c r="X152" s="313"/>
      <c r="Y152" s="313"/>
      <c r="Z152" s="313">
        <v>1.2</v>
      </c>
      <c r="AA152" s="313"/>
      <c r="AB152" s="313">
        <v>0.8022</v>
      </c>
      <c r="AC152" s="313"/>
      <c r="AD152" s="313"/>
      <c r="AE152" s="313">
        <v>3.564</v>
      </c>
      <c r="AF152" s="313"/>
      <c r="AG152" s="313">
        <v>2.5028</v>
      </c>
    </row>
    <row r="153" s="304" customFormat="1" ht="22.8" customHeight="1" spans="1:33">
      <c r="A153" s="321" t="s">
        <v>562</v>
      </c>
      <c r="B153" s="321"/>
      <c r="C153" s="321"/>
      <c r="D153" s="311" t="s">
        <v>562</v>
      </c>
      <c r="E153" s="311" t="s">
        <v>143</v>
      </c>
      <c r="F153" s="313">
        <v>13.689</v>
      </c>
      <c r="G153" s="313">
        <v>5.32</v>
      </c>
      <c r="H153" s="313"/>
      <c r="I153" s="313"/>
      <c r="J153" s="313"/>
      <c r="K153" s="313"/>
      <c r="L153" s="313"/>
      <c r="M153" s="313">
        <v>0.3</v>
      </c>
      <c r="N153" s="313"/>
      <c r="O153" s="313"/>
      <c r="P153" s="313"/>
      <c r="Q153" s="313"/>
      <c r="R153" s="313"/>
      <c r="S153" s="313"/>
      <c r="T153" s="313"/>
      <c r="U153" s="313"/>
      <c r="V153" s="313"/>
      <c r="W153" s="313"/>
      <c r="X153" s="313"/>
      <c r="Y153" s="313"/>
      <c r="Z153" s="313">
        <v>1.2</v>
      </c>
      <c r="AA153" s="313"/>
      <c r="AB153" s="313">
        <v>0.8022</v>
      </c>
      <c r="AC153" s="313"/>
      <c r="AD153" s="313"/>
      <c r="AE153" s="313">
        <v>3.564</v>
      </c>
      <c r="AF153" s="313"/>
      <c r="AG153" s="313">
        <v>2.5028</v>
      </c>
    </row>
    <row r="154" s="304" customFormat="1" ht="22.8" customHeight="1" spans="1:33">
      <c r="A154" s="321" t="s">
        <v>562</v>
      </c>
      <c r="B154" s="321" t="s">
        <v>597</v>
      </c>
      <c r="C154" s="321"/>
      <c r="D154" s="311" t="s">
        <v>598</v>
      </c>
      <c r="E154" s="311" t="s">
        <v>188</v>
      </c>
      <c r="F154" s="313">
        <v>13.689</v>
      </c>
      <c r="G154" s="313">
        <v>5.32</v>
      </c>
      <c r="H154" s="313"/>
      <c r="I154" s="313"/>
      <c r="J154" s="313"/>
      <c r="K154" s="313"/>
      <c r="L154" s="313"/>
      <c r="M154" s="313">
        <v>0.3</v>
      </c>
      <c r="N154" s="313"/>
      <c r="O154" s="313"/>
      <c r="P154" s="313"/>
      <c r="Q154" s="313"/>
      <c r="R154" s="313"/>
      <c r="S154" s="313"/>
      <c r="T154" s="313"/>
      <c r="U154" s="313"/>
      <c r="V154" s="313"/>
      <c r="W154" s="313"/>
      <c r="X154" s="313"/>
      <c r="Y154" s="313"/>
      <c r="Z154" s="313">
        <v>1.2</v>
      </c>
      <c r="AA154" s="313"/>
      <c r="AB154" s="313">
        <v>0.8022</v>
      </c>
      <c r="AC154" s="313"/>
      <c r="AD154" s="313"/>
      <c r="AE154" s="313">
        <v>3.564</v>
      </c>
      <c r="AF154" s="313"/>
      <c r="AG154" s="313">
        <v>2.5028</v>
      </c>
    </row>
    <row r="155" s="304" customFormat="1" ht="22.8" customHeight="1" spans="1:33">
      <c r="A155" s="314" t="s">
        <v>562</v>
      </c>
      <c r="B155" s="314" t="s">
        <v>597</v>
      </c>
      <c r="C155" s="314" t="s">
        <v>569</v>
      </c>
      <c r="D155" s="315" t="s">
        <v>757</v>
      </c>
      <c r="E155" s="316" t="s">
        <v>758</v>
      </c>
      <c r="F155" s="318">
        <v>13.689</v>
      </c>
      <c r="G155" s="318">
        <v>5.32</v>
      </c>
      <c r="H155" s="318"/>
      <c r="I155" s="318"/>
      <c r="J155" s="318"/>
      <c r="K155" s="318"/>
      <c r="L155" s="318"/>
      <c r="M155" s="318">
        <v>0.3</v>
      </c>
      <c r="N155" s="318"/>
      <c r="O155" s="318"/>
      <c r="P155" s="318"/>
      <c r="Q155" s="318"/>
      <c r="R155" s="318"/>
      <c r="S155" s="318"/>
      <c r="T155" s="318"/>
      <c r="U155" s="318"/>
      <c r="V155" s="318"/>
      <c r="W155" s="318"/>
      <c r="X155" s="318"/>
      <c r="Y155" s="318"/>
      <c r="Z155" s="318">
        <v>1.2</v>
      </c>
      <c r="AA155" s="318"/>
      <c r="AB155" s="318">
        <v>0.8022</v>
      </c>
      <c r="AC155" s="318"/>
      <c r="AD155" s="318"/>
      <c r="AE155" s="318">
        <v>3.564</v>
      </c>
      <c r="AF155" s="318"/>
      <c r="AG155" s="318">
        <v>2.5028</v>
      </c>
    </row>
    <row r="156" s="304" customFormat="1" ht="22.8" customHeight="1" spans="1:33">
      <c r="A156" s="309"/>
      <c r="B156" s="309"/>
      <c r="C156" s="309"/>
      <c r="D156" s="311" t="s">
        <v>759</v>
      </c>
      <c r="E156" s="311" t="s">
        <v>760</v>
      </c>
      <c r="F156" s="313">
        <v>200.0859</v>
      </c>
      <c r="G156" s="313">
        <v>7.76</v>
      </c>
      <c r="H156" s="313">
        <v>2</v>
      </c>
      <c r="I156" s="313"/>
      <c r="J156" s="313"/>
      <c r="K156" s="313"/>
      <c r="L156" s="313"/>
      <c r="M156" s="313">
        <v>5</v>
      </c>
      <c r="N156" s="313"/>
      <c r="O156" s="313"/>
      <c r="P156" s="313">
        <v>6</v>
      </c>
      <c r="Q156" s="313"/>
      <c r="R156" s="313"/>
      <c r="S156" s="313"/>
      <c r="T156" s="313"/>
      <c r="U156" s="313"/>
      <c r="V156" s="313"/>
      <c r="W156" s="313"/>
      <c r="X156" s="313"/>
      <c r="Y156" s="313"/>
      <c r="Z156" s="313"/>
      <c r="AA156" s="313"/>
      <c r="AB156" s="313">
        <v>7.2791</v>
      </c>
      <c r="AC156" s="313"/>
      <c r="AD156" s="313">
        <v>115.2</v>
      </c>
      <c r="AE156" s="313">
        <v>17.748</v>
      </c>
      <c r="AF156" s="313"/>
      <c r="AG156" s="313">
        <v>39.0988</v>
      </c>
    </row>
    <row r="157" s="304" customFormat="1" ht="22.8" customHeight="1" spans="1:33">
      <c r="A157" s="309"/>
      <c r="B157" s="309"/>
      <c r="C157" s="309"/>
      <c r="D157" s="312" t="s">
        <v>761</v>
      </c>
      <c r="E157" s="312" t="s">
        <v>762</v>
      </c>
      <c r="F157" s="313">
        <v>200.0859</v>
      </c>
      <c r="G157" s="313">
        <v>7.76</v>
      </c>
      <c r="H157" s="313">
        <v>2</v>
      </c>
      <c r="I157" s="313"/>
      <c r="J157" s="313"/>
      <c r="K157" s="313"/>
      <c r="L157" s="313"/>
      <c r="M157" s="313">
        <v>5</v>
      </c>
      <c r="N157" s="313"/>
      <c r="O157" s="313"/>
      <c r="P157" s="313">
        <v>6</v>
      </c>
      <c r="Q157" s="313"/>
      <c r="R157" s="313"/>
      <c r="S157" s="313"/>
      <c r="T157" s="313"/>
      <c r="U157" s="313"/>
      <c r="V157" s="313"/>
      <c r="W157" s="313"/>
      <c r="X157" s="313"/>
      <c r="Y157" s="313"/>
      <c r="Z157" s="313"/>
      <c r="AA157" s="313"/>
      <c r="AB157" s="313">
        <v>7.2791</v>
      </c>
      <c r="AC157" s="313"/>
      <c r="AD157" s="313">
        <v>115.2</v>
      </c>
      <c r="AE157" s="313">
        <v>17.748</v>
      </c>
      <c r="AF157" s="313"/>
      <c r="AG157" s="313">
        <v>39.0988</v>
      </c>
    </row>
    <row r="158" s="304" customFormat="1" ht="22.8" customHeight="1" spans="1:33">
      <c r="A158" s="321" t="s">
        <v>562</v>
      </c>
      <c r="B158" s="321"/>
      <c r="C158" s="321"/>
      <c r="D158" s="311" t="s">
        <v>562</v>
      </c>
      <c r="E158" s="311" t="s">
        <v>143</v>
      </c>
      <c r="F158" s="313">
        <v>200.0859</v>
      </c>
      <c r="G158" s="313">
        <v>7.76</v>
      </c>
      <c r="H158" s="313">
        <v>2</v>
      </c>
      <c r="I158" s="313"/>
      <c r="J158" s="313"/>
      <c r="K158" s="313"/>
      <c r="L158" s="313"/>
      <c r="M158" s="313">
        <v>5</v>
      </c>
      <c r="N158" s="313"/>
      <c r="O158" s="313"/>
      <c r="P158" s="313">
        <v>6</v>
      </c>
      <c r="Q158" s="313"/>
      <c r="R158" s="313"/>
      <c r="S158" s="313"/>
      <c r="T158" s="313"/>
      <c r="U158" s="313"/>
      <c r="V158" s="313"/>
      <c r="W158" s="313"/>
      <c r="X158" s="313"/>
      <c r="Y158" s="313"/>
      <c r="Z158" s="313"/>
      <c r="AA158" s="313"/>
      <c r="AB158" s="313">
        <v>7.2791</v>
      </c>
      <c r="AC158" s="313"/>
      <c r="AD158" s="313">
        <v>115.2</v>
      </c>
      <c r="AE158" s="313">
        <v>17.748</v>
      </c>
      <c r="AF158" s="313"/>
      <c r="AG158" s="313">
        <v>39.0988</v>
      </c>
    </row>
    <row r="159" s="304" customFormat="1" ht="22.8" customHeight="1" spans="1:33">
      <c r="A159" s="321" t="s">
        <v>562</v>
      </c>
      <c r="B159" s="321" t="s">
        <v>622</v>
      </c>
      <c r="C159" s="321"/>
      <c r="D159" s="311" t="s">
        <v>623</v>
      </c>
      <c r="E159" s="311" t="s">
        <v>154</v>
      </c>
      <c r="F159" s="313">
        <v>200.0859</v>
      </c>
      <c r="G159" s="313">
        <v>7.76</v>
      </c>
      <c r="H159" s="313">
        <v>2</v>
      </c>
      <c r="I159" s="313"/>
      <c r="J159" s="313"/>
      <c r="K159" s="313"/>
      <c r="L159" s="313"/>
      <c r="M159" s="313">
        <v>5</v>
      </c>
      <c r="N159" s="313"/>
      <c r="O159" s="313"/>
      <c r="P159" s="313">
        <v>6</v>
      </c>
      <c r="Q159" s="313"/>
      <c r="R159" s="313"/>
      <c r="S159" s="313"/>
      <c r="T159" s="313"/>
      <c r="U159" s="313"/>
      <c r="V159" s="313"/>
      <c r="W159" s="313"/>
      <c r="X159" s="313"/>
      <c r="Y159" s="313"/>
      <c r="Z159" s="313"/>
      <c r="AA159" s="313"/>
      <c r="AB159" s="313">
        <v>7.2791</v>
      </c>
      <c r="AC159" s="313"/>
      <c r="AD159" s="313">
        <v>115.2</v>
      </c>
      <c r="AE159" s="313">
        <v>17.748</v>
      </c>
      <c r="AF159" s="313"/>
      <c r="AG159" s="313">
        <v>39.0988</v>
      </c>
    </row>
    <row r="160" s="304" customFormat="1" ht="22.8" customHeight="1" spans="1:33">
      <c r="A160" s="314" t="s">
        <v>562</v>
      </c>
      <c r="B160" s="314" t="s">
        <v>622</v>
      </c>
      <c r="C160" s="314" t="s">
        <v>565</v>
      </c>
      <c r="D160" s="315" t="s">
        <v>624</v>
      </c>
      <c r="E160" s="316" t="s">
        <v>567</v>
      </c>
      <c r="F160" s="318">
        <v>200.0859</v>
      </c>
      <c r="G160" s="318">
        <v>7.76</v>
      </c>
      <c r="H160" s="318">
        <v>2</v>
      </c>
      <c r="I160" s="318"/>
      <c r="J160" s="318"/>
      <c r="K160" s="318"/>
      <c r="L160" s="318"/>
      <c r="M160" s="318">
        <v>5</v>
      </c>
      <c r="N160" s="318"/>
      <c r="O160" s="318"/>
      <c r="P160" s="318">
        <v>6</v>
      </c>
      <c r="Q160" s="318"/>
      <c r="R160" s="318"/>
      <c r="S160" s="318"/>
      <c r="T160" s="318"/>
      <c r="U160" s="318"/>
      <c r="V160" s="318"/>
      <c r="W160" s="318"/>
      <c r="X160" s="318"/>
      <c r="Y160" s="318"/>
      <c r="Z160" s="318"/>
      <c r="AA160" s="318"/>
      <c r="AB160" s="318">
        <v>7.2791</v>
      </c>
      <c r="AC160" s="318"/>
      <c r="AD160" s="318">
        <v>115.2</v>
      </c>
      <c r="AE160" s="318">
        <v>17.748</v>
      </c>
      <c r="AF160" s="318"/>
      <c r="AG160" s="318">
        <v>39.0988</v>
      </c>
    </row>
    <row r="161" s="304" customFormat="1" ht="22.8" customHeight="1" spans="1:33">
      <c r="A161" s="309"/>
      <c r="B161" s="309"/>
      <c r="C161" s="309"/>
      <c r="D161" s="311" t="s">
        <v>763</v>
      </c>
      <c r="E161" s="311" t="s">
        <v>764</v>
      </c>
      <c r="F161" s="313">
        <v>32.4324</v>
      </c>
      <c r="G161" s="313">
        <v>12.9891</v>
      </c>
      <c r="H161" s="313"/>
      <c r="I161" s="313"/>
      <c r="J161" s="313"/>
      <c r="K161" s="313"/>
      <c r="L161" s="313"/>
      <c r="M161" s="313"/>
      <c r="N161" s="313"/>
      <c r="O161" s="313"/>
      <c r="P161" s="313">
        <v>1.5</v>
      </c>
      <c r="Q161" s="313"/>
      <c r="R161" s="313"/>
      <c r="S161" s="313"/>
      <c r="T161" s="313"/>
      <c r="U161" s="313">
        <v>0.2</v>
      </c>
      <c r="V161" s="313"/>
      <c r="W161" s="313"/>
      <c r="X161" s="313"/>
      <c r="Y161" s="313"/>
      <c r="Z161" s="313"/>
      <c r="AA161" s="313"/>
      <c r="AB161" s="313">
        <v>2.1193</v>
      </c>
      <c r="AC161" s="313"/>
      <c r="AD161" s="313"/>
      <c r="AE161" s="313">
        <v>9.624</v>
      </c>
      <c r="AF161" s="313"/>
      <c r="AG161" s="313">
        <v>6</v>
      </c>
    </row>
    <row r="162" s="304" customFormat="1" ht="22.8" customHeight="1" spans="1:33">
      <c r="A162" s="309"/>
      <c r="B162" s="309"/>
      <c r="C162" s="309"/>
      <c r="D162" s="312" t="s">
        <v>765</v>
      </c>
      <c r="E162" s="312" t="s">
        <v>766</v>
      </c>
      <c r="F162" s="313">
        <v>32.4324</v>
      </c>
      <c r="G162" s="313">
        <v>12.9891</v>
      </c>
      <c r="H162" s="313"/>
      <c r="I162" s="313"/>
      <c r="J162" s="313"/>
      <c r="K162" s="313"/>
      <c r="L162" s="313"/>
      <c r="M162" s="313"/>
      <c r="N162" s="313"/>
      <c r="O162" s="313"/>
      <c r="P162" s="313">
        <v>1.5</v>
      </c>
      <c r="Q162" s="313"/>
      <c r="R162" s="313"/>
      <c r="S162" s="313"/>
      <c r="T162" s="313"/>
      <c r="U162" s="313">
        <v>0.2</v>
      </c>
      <c r="V162" s="313"/>
      <c r="W162" s="313"/>
      <c r="X162" s="313"/>
      <c r="Y162" s="313"/>
      <c r="Z162" s="313"/>
      <c r="AA162" s="313"/>
      <c r="AB162" s="313">
        <v>2.1193</v>
      </c>
      <c r="AC162" s="313"/>
      <c r="AD162" s="313"/>
      <c r="AE162" s="313">
        <v>9.624</v>
      </c>
      <c r="AF162" s="313"/>
      <c r="AG162" s="313">
        <v>6</v>
      </c>
    </row>
    <row r="163" s="304" customFormat="1" ht="22.8" customHeight="1" spans="1:33">
      <c r="A163" s="321" t="s">
        <v>562</v>
      </c>
      <c r="B163" s="321"/>
      <c r="C163" s="321"/>
      <c r="D163" s="311" t="s">
        <v>562</v>
      </c>
      <c r="E163" s="311" t="s">
        <v>143</v>
      </c>
      <c r="F163" s="313">
        <v>32.4324</v>
      </c>
      <c r="G163" s="313">
        <v>12.9891</v>
      </c>
      <c r="H163" s="313"/>
      <c r="I163" s="313"/>
      <c r="J163" s="313"/>
      <c r="K163" s="313"/>
      <c r="L163" s="313"/>
      <c r="M163" s="313"/>
      <c r="N163" s="313"/>
      <c r="O163" s="313"/>
      <c r="P163" s="313">
        <v>1.5</v>
      </c>
      <c r="Q163" s="313"/>
      <c r="R163" s="313"/>
      <c r="S163" s="313"/>
      <c r="T163" s="313"/>
      <c r="U163" s="313">
        <v>0.2</v>
      </c>
      <c r="V163" s="313"/>
      <c r="W163" s="313"/>
      <c r="X163" s="313"/>
      <c r="Y163" s="313"/>
      <c r="Z163" s="313"/>
      <c r="AA163" s="313"/>
      <c r="AB163" s="313">
        <v>2.1193</v>
      </c>
      <c r="AC163" s="313"/>
      <c r="AD163" s="313"/>
      <c r="AE163" s="313">
        <v>9.624</v>
      </c>
      <c r="AF163" s="313"/>
      <c r="AG163" s="313">
        <v>6</v>
      </c>
    </row>
    <row r="164" s="304" customFormat="1" ht="22.8" customHeight="1" spans="1:33">
      <c r="A164" s="321" t="s">
        <v>562</v>
      </c>
      <c r="B164" s="321" t="s">
        <v>767</v>
      </c>
      <c r="C164" s="321"/>
      <c r="D164" s="311" t="s">
        <v>768</v>
      </c>
      <c r="E164" s="311" t="s">
        <v>191</v>
      </c>
      <c r="F164" s="313">
        <v>32.4324</v>
      </c>
      <c r="G164" s="313">
        <v>12.9891</v>
      </c>
      <c r="H164" s="313"/>
      <c r="I164" s="313"/>
      <c r="J164" s="313"/>
      <c r="K164" s="313"/>
      <c r="L164" s="313"/>
      <c r="M164" s="313"/>
      <c r="N164" s="313"/>
      <c r="O164" s="313"/>
      <c r="P164" s="313">
        <v>1.5</v>
      </c>
      <c r="Q164" s="313"/>
      <c r="R164" s="313"/>
      <c r="S164" s="313"/>
      <c r="T164" s="313"/>
      <c r="U164" s="313">
        <v>0.2</v>
      </c>
      <c r="V164" s="313"/>
      <c r="W164" s="313"/>
      <c r="X164" s="313"/>
      <c r="Y164" s="313"/>
      <c r="Z164" s="313"/>
      <c r="AA164" s="313"/>
      <c r="AB164" s="313">
        <v>2.1193</v>
      </c>
      <c r="AC164" s="313"/>
      <c r="AD164" s="313"/>
      <c r="AE164" s="313">
        <v>9.624</v>
      </c>
      <c r="AF164" s="313"/>
      <c r="AG164" s="313">
        <v>6</v>
      </c>
    </row>
    <row r="165" s="304" customFormat="1" ht="22.8" customHeight="1" spans="1:33">
      <c r="A165" s="314" t="s">
        <v>562</v>
      </c>
      <c r="B165" s="314" t="s">
        <v>767</v>
      </c>
      <c r="C165" s="314" t="s">
        <v>565</v>
      </c>
      <c r="D165" s="315" t="s">
        <v>769</v>
      </c>
      <c r="E165" s="316" t="s">
        <v>567</v>
      </c>
      <c r="F165" s="318">
        <v>32.4324</v>
      </c>
      <c r="G165" s="318">
        <v>12.9891</v>
      </c>
      <c r="H165" s="318"/>
      <c r="I165" s="318"/>
      <c r="J165" s="318"/>
      <c r="K165" s="318"/>
      <c r="L165" s="318"/>
      <c r="M165" s="318"/>
      <c r="N165" s="318"/>
      <c r="O165" s="318"/>
      <c r="P165" s="318">
        <v>1.5</v>
      </c>
      <c r="Q165" s="318"/>
      <c r="R165" s="318"/>
      <c r="S165" s="318"/>
      <c r="T165" s="318"/>
      <c r="U165" s="318">
        <v>0.2</v>
      </c>
      <c r="V165" s="318"/>
      <c r="W165" s="318"/>
      <c r="X165" s="318"/>
      <c r="Y165" s="318"/>
      <c r="Z165" s="318"/>
      <c r="AA165" s="318"/>
      <c r="AB165" s="318">
        <v>2.1193</v>
      </c>
      <c r="AC165" s="318"/>
      <c r="AD165" s="318"/>
      <c r="AE165" s="318">
        <v>9.624</v>
      </c>
      <c r="AF165" s="318"/>
      <c r="AG165" s="318">
        <v>6</v>
      </c>
    </row>
    <row r="166" s="304" customFormat="1" ht="22.8" customHeight="1" spans="1:33">
      <c r="A166" s="309"/>
      <c r="B166" s="309"/>
      <c r="C166" s="309"/>
      <c r="D166" s="311" t="s">
        <v>770</v>
      </c>
      <c r="E166" s="311" t="s">
        <v>771</v>
      </c>
      <c r="F166" s="313">
        <v>46.5607</v>
      </c>
      <c r="G166" s="313">
        <v>19.02</v>
      </c>
      <c r="H166" s="313"/>
      <c r="I166" s="313"/>
      <c r="J166" s="313"/>
      <c r="K166" s="313"/>
      <c r="L166" s="313"/>
      <c r="M166" s="313">
        <v>0.5</v>
      </c>
      <c r="N166" s="313"/>
      <c r="O166" s="313"/>
      <c r="P166" s="313">
        <v>3.5</v>
      </c>
      <c r="Q166" s="313"/>
      <c r="R166" s="313"/>
      <c r="S166" s="313"/>
      <c r="T166" s="313"/>
      <c r="U166" s="313">
        <v>1.5</v>
      </c>
      <c r="V166" s="313"/>
      <c r="W166" s="313"/>
      <c r="X166" s="313"/>
      <c r="Y166" s="313"/>
      <c r="Z166" s="313"/>
      <c r="AA166" s="313"/>
      <c r="AB166" s="313">
        <v>3.3745</v>
      </c>
      <c r="AC166" s="313"/>
      <c r="AD166" s="313"/>
      <c r="AE166" s="313">
        <v>14.448</v>
      </c>
      <c r="AF166" s="313"/>
      <c r="AG166" s="313">
        <v>4.2182</v>
      </c>
    </row>
    <row r="167" s="304" customFormat="1" ht="22.8" customHeight="1" spans="1:33">
      <c r="A167" s="309"/>
      <c r="B167" s="309"/>
      <c r="C167" s="309"/>
      <c r="D167" s="312" t="s">
        <v>772</v>
      </c>
      <c r="E167" s="312" t="s">
        <v>773</v>
      </c>
      <c r="F167" s="313">
        <v>46.5607</v>
      </c>
      <c r="G167" s="313">
        <v>19.02</v>
      </c>
      <c r="H167" s="313"/>
      <c r="I167" s="313"/>
      <c r="J167" s="313"/>
      <c r="K167" s="313"/>
      <c r="L167" s="313"/>
      <c r="M167" s="313">
        <v>0.5</v>
      </c>
      <c r="N167" s="313"/>
      <c r="O167" s="313"/>
      <c r="P167" s="313">
        <v>3.5</v>
      </c>
      <c r="Q167" s="313"/>
      <c r="R167" s="313"/>
      <c r="S167" s="313"/>
      <c r="T167" s="313"/>
      <c r="U167" s="313">
        <v>1.5</v>
      </c>
      <c r="V167" s="313"/>
      <c r="W167" s="313"/>
      <c r="X167" s="313"/>
      <c r="Y167" s="313"/>
      <c r="Z167" s="313"/>
      <c r="AA167" s="313"/>
      <c r="AB167" s="313">
        <v>3.3745</v>
      </c>
      <c r="AC167" s="313"/>
      <c r="AD167" s="313"/>
      <c r="AE167" s="313">
        <v>14.448</v>
      </c>
      <c r="AF167" s="313"/>
      <c r="AG167" s="313">
        <v>4.2182</v>
      </c>
    </row>
    <row r="168" s="304" customFormat="1" ht="22.8" customHeight="1" spans="1:33">
      <c r="A168" s="321" t="s">
        <v>562</v>
      </c>
      <c r="B168" s="321"/>
      <c r="C168" s="321"/>
      <c r="D168" s="311" t="s">
        <v>562</v>
      </c>
      <c r="E168" s="311" t="s">
        <v>143</v>
      </c>
      <c r="F168" s="313">
        <v>46.5607</v>
      </c>
      <c r="G168" s="313">
        <v>19.02</v>
      </c>
      <c r="H168" s="313"/>
      <c r="I168" s="313"/>
      <c r="J168" s="313"/>
      <c r="K168" s="313"/>
      <c r="L168" s="313"/>
      <c r="M168" s="313">
        <v>0.5</v>
      </c>
      <c r="N168" s="313"/>
      <c r="O168" s="313"/>
      <c r="P168" s="313">
        <v>3.5</v>
      </c>
      <c r="Q168" s="313"/>
      <c r="R168" s="313"/>
      <c r="S168" s="313"/>
      <c r="T168" s="313"/>
      <c r="U168" s="313">
        <v>1.5</v>
      </c>
      <c r="V168" s="313"/>
      <c r="W168" s="313"/>
      <c r="X168" s="313"/>
      <c r="Y168" s="313"/>
      <c r="Z168" s="313"/>
      <c r="AA168" s="313"/>
      <c r="AB168" s="313">
        <v>3.3745</v>
      </c>
      <c r="AC168" s="313"/>
      <c r="AD168" s="313"/>
      <c r="AE168" s="313">
        <v>14.448</v>
      </c>
      <c r="AF168" s="313"/>
      <c r="AG168" s="313">
        <v>4.2182</v>
      </c>
    </row>
    <row r="169" s="304" customFormat="1" ht="22.8" customHeight="1" spans="1:33">
      <c r="A169" s="321" t="s">
        <v>562</v>
      </c>
      <c r="B169" s="321" t="s">
        <v>578</v>
      </c>
      <c r="C169" s="321"/>
      <c r="D169" s="311" t="s">
        <v>591</v>
      </c>
      <c r="E169" s="311" t="s">
        <v>170</v>
      </c>
      <c r="F169" s="313">
        <v>46.5607</v>
      </c>
      <c r="G169" s="313">
        <v>19.02</v>
      </c>
      <c r="H169" s="313"/>
      <c r="I169" s="313"/>
      <c r="J169" s="313"/>
      <c r="K169" s="313"/>
      <c r="L169" s="313"/>
      <c r="M169" s="313">
        <v>0.5</v>
      </c>
      <c r="N169" s="313"/>
      <c r="O169" s="313"/>
      <c r="P169" s="313">
        <v>3.5</v>
      </c>
      <c r="Q169" s="313"/>
      <c r="R169" s="313"/>
      <c r="S169" s="313"/>
      <c r="T169" s="313"/>
      <c r="U169" s="313">
        <v>1.5</v>
      </c>
      <c r="V169" s="313"/>
      <c r="W169" s="313"/>
      <c r="X169" s="313"/>
      <c r="Y169" s="313"/>
      <c r="Z169" s="313"/>
      <c r="AA169" s="313"/>
      <c r="AB169" s="313">
        <v>3.3745</v>
      </c>
      <c r="AC169" s="313"/>
      <c r="AD169" s="313"/>
      <c r="AE169" s="313">
        <v>14.448</v>
      </c>
      <c r="AF169" s="313"/>
      <c r="AG169" s="313">
        <v>4.2182</v>
      </c>
    </row>
    <row r="170" s="304" customFormat="1" ht="22.8" customHeight="1" spans="1:33">
      <c r="A170" s="314" t="s">
        <v>562</v>
      </c>
      <c r="B170" s="314" t="s">
        <v>578</v>
      </c>
      <c r="C170" s="314" t="s">
        <v>565</v>
      </c>
      <c r="D170" s="315" t="s">
        <v>592</v>
      </c>
      <c r="E170" s="316" t="s">
        <v>567</v>
      </c>
      <c r="F170" s="318">
        <v>46.5607</v>
      </c>
      <c r="G170" s="318">
        <v>19.02</v>
      </c>
      <c r="H170" s="318"/>
      <c r="I170" s="318"/>
      <c r="J170" s="318"/>
      <c r="K170" s="318"/>
      <c r="L170" s="318"/>
      <c r="M170" s="318">
        <v>0.5</v>
      </c>
      <c r="N170" s="318"/>
      <c r="O170" s="318"/>
      <c r="P170" s="318">
        <v>3.5</v>
      </c>
      <c r="Q170" s="318"/>
      <c r="R170" s="318"/>
      <c r="S170" s="318"/>
      <c r="T170" s="318"/>
      <c r="U170" s="318">
        <v>1.5</v>
      </c>
      <c r="V170" s="318"/>
      <c r="W170" s="318"/>
      <c r="X170" s="318"/>
      <c r="Y170" s="318"/>
      <c r="Z170" s="318"/>
      <c r="AA170" s="318"/>
      <c r="AB170" s="318">
        <v>3.3745</v>
      </c>
      <c r="AC170" s="318"/>
      <c r="AD170" s="318"/>
      <c r="AE170" s="318">
        <v>14.448</v>
      </c>
      <c r="AF170" s="318"/>
      <c r="AG170" s="318">
        <v>4.2182</v>
      </c>
    </row>
    <row r="171" s="304" customFormat="1" ht="22.8" customHeight="1" spans="1:33">
      <c r="A171" s="309"/>
      <c r="B171" s="309"/>
      <c r="C171" s="309"/>
      <c r="D171" s="311" t="s">
        <v>774</v>
      </c>
      <c r="E171" s="311" t="s">
        <v>775</v>
      </c>
      <c r="F171" s="313">
        <v>27.386</v>
      </c>
      <c r="G171" s="313">
        <v>8.0522</v>
      </c>
      <c r="H171" s="313">
        <v>5</v>
      </c>
      <c r="I171" s="313"/>
      <c r="J171" s="313"/>
      <c r="K171" s="313"/>
      <c r="L171" s="313"/>
      <c r="M171" s="313"/>
      <c r="N171" s="313"/>
      <c r="O171" s="313"/>
      <c r="P171" s="313"/>
      <c r="Q171" s="313"/>
      <c r="R171" s="313"/>
      <c r="S171" s="313"/>
      <c r="T171" s="313"/>
      <c r="U171" s="313"/>
      <c r="V171" s="313"/>
      <c r="W171" s="313"/>
      <c r="X171" s="313"/>
      <c r="Y171" s="313"/>
      <c r="Z171" s="313"/>
      <c r="AA171" s="313"/>
      <c r="AB171" s="313">
        <v>1.7378</v>
      </c>
      <c r="AC171" s="313"/>
      <c r="AD171" s="313"/>
      <c r="AE171" s="313">
        <v>7.596</v>
      </c>
      <c r="AF171" s="313"/>
      <c r="AG171" s="313">
        <v>5</v>
      </c>
    </row>
    <row r="172" s="304" customFormat="1" ht="22.8" customHeight="1" spans="1:33">
      <c r="A172" s="309"/>
      <c r="B172" s="309"/>
      <c r="C172" s="309"/>
      <c r="D172" s="312" t="s">
        <v>776</v>
      </c>
      <c r="E172" s="312" t="s">
        <v>777</v>
      </c>
      <c r="F172" s="313">
        <v>27.386</v>
      </c>
      <c r="G172" s="313">
        <v>8.0522</v>
      </c>
      <c r="H172" s="313">
        <v>5</v>
      </c>
      <c r="I172" s="313"/>
      <c r="J172" s="313"/>
      <c r="K172" s="313"/>
      <c r="L172" s="313"/>
      <c r="M172" s="313"/>
      <c r="N172" s="313"/>
      <c r="O172" s="313"/>
      <c r="P172" s="313"/>
      <c r="Q172" s="313"/>
      <c r="R172" s="313"/>
      <c r="S172" s="313"/>
      <c r="T172" s="313"/>
      <c r="U172" s="313"/>
      <c r="V172" s="313"/>
      <c r="W172" s="313"/>
      <c r="X172" s="313"/>
      <c r="Y172" s="313"/>
      <c r="Z172" s="313"/>
      <c r="AA172" s="313"/>
      <c r="AB172" s="313">
        <v>1.7378</v>
      </c>
      <c r="AC172" s="313"/>
      <c r="AD172" s="313"/>
      <c r="AE172" s="313">
        <v>7.596</v>
      </c>
      <c r="AF172" s="313"/>
      <c r="AG172" s="313">
        <v>5</v>
      </c>
    </row>
    <row r="173" s="304" customFormat="1" ht="22.8" customHeight="1" spans="1:33">
      <c r="A173" s="321" t="s">
        <v>562</v>
      </c>
      <c r="B173" s="321"/>
      <c r="C173" s="321"/>
      <c r="D173" s="311" t="s">
        <v>562</v>
      </c>
      <c r="E173" s="311" t="s">
        <v>143</v>
      </c>
      <c r="F173" s="313">
        <v>27.386</v>
      </c>
      <c r="G173" s="313">
        <v>8.0522</v>
      </c>
      <c r="H173" s="313">
        <v>5</v>
      </c>
      <c r="I173" s="313"/>
      <c r="J173" s="313"/>
      <c r="K173" s="313"/>
      <c r="L173" s="313"/>
      <c r="M173" s="313"/>
      <c r="N173" s="313"/>
      <c r="O173" s="313"/>
      <c r="P173" s="313"/>
      <c r="Q173" s="313"/>
      <c r="R173" s="313"/>
      <c r="S173" s="313"/>
      <c r="T173" s="313"/>
      <c r="U173" s="313"/>
      <c r="V173" s="313"/>
      <c r="W173" s="313"/>
      <c r="X173" s="313"/>
      <c r="Y173" s="313"/>
      <c r="Z173" s="313"/>
      <c r="AA173" s="313"/>
      <c r="AB173" s="313">
        <v>1.7378</v>
      </c>
      <c r="AC173" s="313"/>
      <c r="AD173" s="313"/>
      <c r="AE173" s="313">
        <v>7.596</v>
      </c>
      <c r="AF173" s="313"/>
      <c r="AG173" s="313">
        <v>5</v>
      </c>
    </row>
    <row r="174" s="304" customFormat="1" ht="22.8" customHeight="1" spans="1:33">
      <c r="A174" s="321" t="s">
        <v>562</v>
      </c>
      <c r="B174" s="321" t="s">
        <v>622</v>
      </c>
      <c r="C174" s="321"/>
      <c r="D174" s="311" t="s">
        <v>623</v>
      </c>
      <c r="E174" s="311" t="s">
        <v>154</v>
      </c>
      <c r="F174" s="313">
        <v>27.386</v>
      </c>
      <c r="G174" s="313">
        <v>8.0522</v>
      </c>
      <c r="H174" s="313">
        <v>5</v>
      </c>
      <c r="I174" s="313"/>
      <c r="J174" s="313"/>
      <c r="K174" s="313"/>
      <c r="L174" s="313"/>
      <c r="M174" s="313"/>
      <c r="N174" s="313"/>
      <c r="O174" s="313"/>
      <c r="P174" s="313"/>
      <c r="Q174" s="313"/>
      <c r="R174" s="313"/>
      <c r="S174" s="313"/>
      <c r="T174" s="313"/>
      <c r="U174" s="313"/>
      <c r="V174" s="313"/>
      <c r="W174" s="313"/>
      <c r="X174" s="313"/>
      <c r="Y174" s="313"/>
      <c r="Z174" s="313"/>
      <c r="AA174" s="313"/>
      <c r="AB174" s="313">
        <v>1.7378</v>
      </c>
      <c r="AC174" s="313"/>
      <c r="AD174" s="313"/>
      <c r="AE174" s="313">
        <v>7.596</v>
      </c>
      <c r="AF174" s="313"/>
      <c r="AG174" s="313">
        <v>5</v>
      </c>
    </row>
    <row r="175" s="304" customFormat="1" ht="22.8" customHeight="1" spans="1:33">
      <c r="A175" s="314" t="s">
        <v>562</v>
      </c>
      <c r="B175" s="314" t="s">
        <v>622</v>
      </c>
      <c r="C175" s="314" t="s">
        <v>565</v>
      </c>
      <c r="D175" s="315" t="s">
        <v>624</v>
      </c>
      <c r="E175" s="316" t="s">
        <v>567</v>
      </c>
      <c r="F175" s="318">
        <v>27.386</v>
      </c>
      <c r="G175" s="318">
        <v>8.0522</v>
      </c>
      <c r="H175" s="318">
        <v>5</v>
      </c>
      <c r="I175" s="318"/>
      <c r="J175" s="318"/>
      <c r="K175" s="318"/>
      <c r="L175" s="318"/>
      <c r="M175" s="318"/>
      <c r="N175" s="318"/>
      <c r="O175" s="318"/>
      <c r="P175" s="318"/>
      <c r="Q175" s="318"/>
      <c r="R175" s="318"/>
      <c r="S175" s="318"/>
      <c r="T175" s="318"/>
      <c r="U175" s="318"/>
      <c r="V175" s="318"/>
      <c r="W175" s="318"/>
      <c r="X175" s="318"/>
      <c r="Y175" s="318"/>
      <c r="Z175" s="318"/>
      <c r="AA175" s="318"/>
      <c r="AB175" s="318">
        <v>1.7378</v>
      </c>
      <c r="AC175" s="318"/>
      <c r="AD175" s="318"/>
      <c r="AE175" s="318">
        <v>7.596</v>
      </c>
      <c r="AF175" s="318"/>
      <c r="AG175" s="318">
        <v>5</v>
      </c>
    </row>
    <row r="176" s="304" customFormat="1" ht="22.8" customHeight="1" spans="1:33">
      <c r="A176" s="309"/>
      <c r="B176" s="309"/>
      <c r="C176" s="309"/>
      <c r="D176" s="311" t="s">
        <v>778</v>
      </c>
      <c r="E176" s="311" t="s">
        <v>779</v>
      </c>
      <c r="F176" s="313">
        <v>26.8227</v>
      </c>
      <c r="G176" s="313">
        <v>9.4659</v>
      </c>
      <c r="H176" s="313">
        <v>0.5</v>
      </c>
      <c r="I176" s="313"/>
      <c r="J176" s="313"/>
      <c r="K176" s="313"/>
      <c r="L176" s="313"/>
      <c r="M176" s="313"/>
      <c r="N176" s="313"/>
      <c r="O176" s="313"/>
      <c r="P176" s="313">
        <v>2</v>
      </c>
      <c r="Q176" s="313"/>
      <c r="R176" s="313"/>
      <c r="S176" s="313"/>
      <c r="T176" s="313"/>
      <c r="U176" s="313"/>
      <c r="V176" s="313"/>
      <c r="W176" s="313"/>
      <c r="X176" s="313"/>
      <c r="Y176" s="313"/>
      <c r="Z176" s="313"/>
      <c r="AA176" s="313"/>
      <c r="AB176" s="313">
        <v>1.7328</v>
      </c>
      <c r="AC176" s="313"/>
      <c r="AD176" s="313"/>
      <c r="AE176" s="313">
        <v>8.124</v>
      </c>
      <c r="AF176" s="313"/>
      <c r="AG176" s="313">
        <v>5</v>
      </c>
    </row>
    <row r="177" s="304" customFormat="1" ht="22.8" customHeight="1" spans="1:33">
      <c r="A177" s="309"/>
      <c r="B177" s="309"/>
      <c r="C177" s="309"/>
      <c r="D177" s="312" t="s">
        <v>780</v>
      </c>
      <c r="E177" s="312" t="s">
        <v>781</v>
      </c>
      <c r="F177" s="313">
        <v>26.8227</v>
      </c>
      <c r="G177" s="313">
        <v>9.4659</v>
      </c>
      <c r="H177" s="313">
        <v>0.5</v>
      </c>
      <c r="I177" s="313"/>
      <c r="J177" s="313"/>
      <c r="K177" s="313"/>
      <c r="L177" s="313"/>
      <c r="M177" s="313"/>
      <c r="N177" s="313"/>
      <c r="O177" s="313"/>
      <c r="P177" s="313">
        <v>2</v>
      </c>
      <c r="Q177" s="313"/>
      <c r="R177" s="313"/>
      <c r="S177" s="313"/>
      <c r="T177" s="313"/>
      <c r="U177" s="313"/>
      <c r="V177" s="313"/>
      <c r="W177" s="313"/>
      <c r="X177" s="313"/>
      <c r="Y177" s="313"/>
      <c r="Z177" s="313"/>
      <c r="AA177" s="313"/>
      <c r="AB177" s="313">
        <v>1.7328</v>
      </c>
      <c r="AC177" s="313"/>
      <c r="AD177" s="313"/>
      <c r="AE177" s="313">
        <v>8.124</v>
      </c>
      <c r="AF177" s="313"/>
      <c r="AG177" s="313">
        <v>5</v>
      </c>
    </row>
    <row r="178" s="304" customFormat="1" ht="22.8" customHeight="1" spans="1:33">
      <c r="A178" s="321" t="s">
        <v>562</v>
      </c>
      <c r="B178" s="321"/>
      <c r="C178" s="321"/>
      <c r="D178" s="311" t="s">
        <v>562</v>
      </c>
      <c r="E178" s="311" t="s">
        <v>143</v>
      </c>
      <c r="F178" s="313">
        <v>26.8227</v>
      </c>
      <c r="G178" s="313">
        <v>9.4659</v>
      </c>
      <c r="H178" s="313">
        <v>0.5</v>
      </c>
      <c r="I178" s="313"/>
      <c r="J178" s="313"/>
      <c r="K178" s="313"/>
      <c r="L178" s="313"/>
      <c r="M178" s="313"/>
      <c r="N178" s="313"/>
      <c r="O178" s="313"/>
      <c r="P178" s="313">
        <v>2</v>
      </c>
      <c r="Q178" s="313"/>
      <c r="R178" s="313"/>
      <c r="S178" s="313"/>
      <c r="T178" s="313"/>
      <c r="U178" s="313"/>
      <c r="V178" s="313"/>
      <c r="W178" s="313"/>
      <c r="X178" s="313"/>
      <c r="Y178" s="313"/>
      <c r="Z178" s="313"/>
      <c r="AA178" s="313"/>
      <c r="AB178" s="313">
        <v>1.7328</v>
      </c>
      <c r="AC178" s="313"/>
      <c r="AD178" s="313"/>
      <c r="AE178" s="313">
        <v>8.124</v>
      </c>
      <c r="AF178" s="313"/>
      <c r="AG178" s="313">
        <v>5</v>
      </c>
    </row>
    <row r="179" s="304" customFormat="1" ht="22.8" customHeight="1" spans="1:33">
      <c r="A179" s="321" t="s">
        <v>562</v>
      </c>
      <c r="B179" s="321" t="s">
        <v>782</v>
      </c>
      <c r="C179" s="321"/>
      <c r="D179" s="311" t="s">
        <v>783</v>
      </c>
      <c r="E179" s="311" t="s">
        <v>200</v>
      </c>
      <c r="F179" s="313">
        <v>26.8227</v>
      </c>
      <c r="G179" s="313">
        <v>9.4659</v>
      </c>
      <c r="H179" s="313">
        <v>0.5</v>
      </c>
      <c r="I179" s="313"/>
      <c r="J179" s="313"/>
      <c r="K179" s="313"/>
      <c r="L179" s="313"/>
      <c r="M179" s="313"/>
      <c r="N179" s="313"/>
      <c r="O179" s="313"/>
      <c r="P179" s="313">
        <v>2</v>
      </c>
      <c r="Q179" s="313"/>
      <c r="R179" s="313"/>
      <c r="S179" s="313"/>
      <c r="T179" s="313"/>
      <c r="U179" s="313"/>
      <c r="V179" s="313"/>
      <c r="W179" s="313"/>
      <c r="X179" s="313"/>
      <c r="Y179" s="313"/>
      <c r="Z179" s="313"/>
      <c r="AA179" s="313"/>
      <c r="AB179" s="313">
        <v>1.7328</v>
      </c>
      <c r="AC179" s="313"/>
      <c r="AD179" s="313"/>
      <c r="AE179" s="313">
        <v>8.124</v>
      </c>
      <c r="AF179" s="313"/>
      <c r="AG179" s="313">
        <v>5</v>
      </c>
    </row>
    <row r="180" s="304" customFormat="1" ht="22.8" customHeight="1" spans="1:33">
      <c r="A180" s="314" t="s">
        <v>562</v>
      </c>
      <c r="B180" s="314" t="s">
        <v>782</v>
      </c>
      <c r="C180" s="314" t="s">
        <v>565</v>
      </c>
      <c r="D180" s="315" t="s">
        <v>784</v>
      </c>
      <c r="E180" s="316" t="s">
        <v>567</v>
      </c>
      <c r="F180" s="318">
        <v>26.8227</v>
      </c>
      <c r="G180" s="318">
        <v>9.4659</v>
      </c>
      <c r="H180" s="318">
        <v>0.5</v>
      </c>
      <c r="I180" s="318"/>
      <c r="J180" s="318"/>
      <c r="K180" s="318"/>
      <c r="L180" s="318"/>
      <c r="M180" s="318"/>
      <c r="N180" s="318"/>
      <c r="O180" s="318"/>
      <c r="P180" s="318">
        <v>2</v>
      </c>
      <c r="Q180" s="318"/>
      <c r="R180" s="318"/>
      <c r="S180" s="318"/>
      <c r="T180" s="318"/>
      <c r="U180" s="318"/>
      <c r="V180" s="318"/>
      <c r="W180" s="318"/>
      <c r="X180" s="318"/>
      <c r="Y180" s="318"/>
      <c r="Z180" s="318"/>
      <c r="AA180" s="318"/>
      <c r="AB180" s="318">
        <v>1.7328</v>
      </c>
      <c r="AC180" s="318"/>
      <c r="AD180" s="318"/>
      <c r="AE180" s="318">
        <v>8.124</v>
      </c>
      <c r="AF180" s="318"/>
      <c r="AG180" s="318">
        <v>5</v>
      </c>
    </row>
    <row r="181" s="304" customFormat="1" ht="22.8" customHeight="1" spans="1:33">
      <c r="A181" s="309"/>
      <c r="B181" s="309"/>
      <c r="C181" s="309"/>
      <c r="D181" s="311" t="s">
        <v>562</v>
      </c>
      <c r="E181" s="311" t="s">
        <v>785</v>
      </c>
      <c r="F181" s="313">
        <v>2354.8737</v>
      </c>
      <c r="G181" s="313">
        <v>40.6439</v>
      </c>
      <c r="H181" s="313">
        <v>8</v>
      </c>
      <c r="I181" s="313"/>
      <c r="J181" s="313"/>
      <c r="K181" s="313">
        <v>4</v>
      </c>
      <c r="L181" s="313">
        <v>4.3873</v>
      </c>
      <c r="M181" s="313">
        <v>5</v>
      </c>
      <c r="N181" s="313"/>
      <c r="O181" s="313">
        <v>5</v>
      </c>
      <c r="P181" s="313">
        <v>16</v>
      </c>
      <c r="Q181" s="313"/>
      <c r="R181" s="313">
        <v>3</v>
      </c>
      <c r="S181" s="313"/>
      <c r="T181" s="313">
        <v>4</v>
      </c>
      <c r="U181" s="313">
        <v>3</v>
      </c>
      <c r="V181" s="313">
        <v>1</v>
      </c>
      <c r="W181" s="313"/>
      <c r="X181" s="313"/>
      <c r="Y181" s="313"/>
      <c r="Z181" s="313">
        <v>0.5</v>
      </c>
      <c r="AA181" s="313"/>
      <c r="AB181" s="313">
        <v>981.6129</v>
      </c>
      <c r="AC181" s="313"/>
      <c r="AD181" s="313">
        <v>3.2</v>
      </c>
      <c r="AE181" s="313">
        <v>38.944</v>
      </c>
      <c r="AF181" s="313"/>
      <c r="AG181" s="313">
        <v>1236.5856</v>
      </c>
    </row>
    <row r="182" s="304" customFormat="1" ht="22.8" customHeight="1" spans="1:33">
      <c r="A182" s="309"/>
      <c r="B182" s="309"/>
      <c r="C182" s="309"/>
      <c r="D182" s="312" t="s">
        <v>786</v>
      </c>
      <c r="E182" s="312" t="s">
        <v>787</v>
      </c>
      <c r="F182" s="313">
        <v>64.1242</v>
      </c>
      <c r="G182" s="313">
        <v>10</v>
      </c>
      <c r="H182" s="313">
        <v>2</v>
      </c>
      <c r="I182" s="313"/>
      <c r="J182" s="313"/>
      <c r="K182" s="313">
        <v>2</v>
      </c>
      <c r="L182" s="313">
        <v>2</v>
      </c>
      <c r="M182" s="313">
        <v>2</v>
      </c>
      <c r="N182" s="313"/>
      <c r="O182" s="313">
        <v>2</v>
      </c>
      <c r="P182" s="313">
        <v>6</v>
      </c>
      <c r="Q182" s="313"/>
      <c r="R182" s="313">
        <v>1</v>
      </c>
      <c r="S182" s="313"/>
      <c r="T182" s="313">
        <v>1</v>
      </c>
      <c r="U182" s="313"/>
      <c r="V182" s="313"/>
      <c r="W182" s="313"/>
      <c r="X182" s="313"/>
      <c r="Y182" s="313"/>
      <c r="Z182" s="313"/>
      <c r="AA182" s="313"/>
      <c r="AB182" s="313">
        <v>4.8641</v>
      </c>
      <c r="AC182" s="313"/>
      <c r="AD182" s="313">
        <v>3.2</v>
      </c>
      <c r="AE182" s="313">
        <v>19.74</v>
      </c>
      <c r="AF182" s="313"/>
      <c r="AG182" s="313">
        <v>8.3201</v>
      </c>
    </row>
    <row r="183" s="304" customFormat="1" ht="22.8" customHeight="1" spans="1:33">
      <c r="A183" s="321" t="s">
        <v>738</v>
      </c>
      <c r="B183" s="321"/>
      <c r="C183" s="321"/>
      <c r="D183" s="311" t="s">
        <v>738</v>
      </c>
      <c r="E183" s="311" t="s">
        <v>216</v>
      </c>
      <c r="F183" s="313">
        <v>64.1242</v>
      </c>
      <c r="G183" s="313">
        <v>10</v>
      </c>
      <c r="H183" s="313">
        <v>2</v>
      </c>
      <c r="I183" s="313"/>
      <c r="J183" s="313"/>
      <c r="K183" s="313">
        <v>2</v>
      </c>
      <c r="L183" s="313">
        <v>2</v>
      </c>
      <c r="M183" s="313">
        <v>2</v>
      </c>
      <c r="N183" s="313"/>
      <c r="O183" s="313">
        <v>2</v>
      </c>
      <c r="P183" s="313">
        <v>6</v>
      </c>
      <c r="Q183" s="313"/>
      <c r="R183" s="313">
        <v>1</v>
      </c>
      <c r="S183" s="313"/>
      <c r="T183" s="313">
        <v>1</v>
      </c>
      <c r="U183" s="313"/>
      <c r="V183" s="313"/>
      <c r="W183" s="313"/>
      <c r="X183" s="313"/>
      <c r="Y183" s="313"/>
      <c r="Z183" s="313"/>
      <c r="AA183" s="313"/>
      <c r="AB183" s="313">
        <v>4.8641</v>
      </c>
      <c r="AC183" s="313"/>
      <c r="AD183" s="313">
        <v>3.2</v>
      </c>
      <c r="AE183" s="313">
        <v>19.74</v>
      </c>
      <c r="AF183" s="313"/>
      <c r="AG183" s="313">
        <v>8.3201</v>
      </c>
    </row>
    <row r="184" s="304" customFormat="1" ht="22.8" customHeight="1" spans="1:33">
      <c r="A184" s="321" t="s">
        <v>738</v>
      </c>
      <c r="B184" s="321" t="s">
        <v>565</v>
      </c>
      <c r="C184" s="321"/>
      <c r="D184" s="311" t="s">
        <v>788</v>
      </c>
      <c r="E184" s="311" t="s">
        <v>217</v>
      </c>
      <c r="F184" s="313">
        <v>64.1242</v>
      </c>
      <c r="G184" s="313">
        <v>10</v>
      </c>
      <c r="H184" s="313">
        <v>2</v>
      </c>
      <c r="I184" s="313"/>
      <c r="J184" s="313"/>
      <c r="K184" s="313">
        <v>2</v>
      </c>
      <c r="L184" s="313">
        <v>2</v>
      </c>
      <c r="M184" s="313">
        <v>2</v>
      </c>
      <c r="N184" s="313"/>
      <c r="O184" s="313">
        <v>2</v>
      </c>
      <c r="P184" s="313">
        <v>6</v>
      </c>
      <c r="Q184" s="313"/>
      <c r="R184" s="313">
        <v>1</v>
      </c>
      <c r="S184" s="313"/>
      <c r="T184" s="313">
        <v>1</v>
      </c>
      <c r="U184" s="313"/>
      <c r="V184" s="313"/>
      <c r="W184" s="313"/>
      <c r="X184" s="313"/>
      <c r="Y184" s="313"/>
      <c r="Z184" s="313"/>
      <c r="AA184" s="313"/>
      <c r="AB184" s="313">
        <v>4.8641</v>
      </c>
      <c r="AC184" s="313"/>
      <c r="AD184" s="313">
        <v>3.2</v>
      </c>
      <c r="AE184" s="313">
        <v>19.74</v>
      </c>
      <c r="AF184" s="313"/>
      <c r="AG184" s="313">
        <v>8.3201</v>
      </c>
    </row>
    <row r="185" s="304" customFormat="1" ht="22.8" customHeight="1" spans="1:33">
      <c r="A185" s="314" t="s">
        <v>738</v>
      </c>
      <c r="B185" s="314" t="s">
        <v>565</v>
      </c>
      <c r="C185" s="314" t="s">
        <v>565</v>
      </c>
      <c r="D185" s="315" t="s">
        <v>1257</v>
      </c>
      <c r="E185" s="316" t="s">
        <v>567</v>
      </c>
      <c r="F185" s="318">
        <v>47.74</v>
      </c>
      <c r="G185" s="318">
        <v>10</v>
      </c>
      <c r="H185" s="318">
        <v>2</v>
      </c>
      <c r="I185" s="318"/>
      <c r="J185" s="318"/>
      <c r="K185" s="318">
        <v>2</v>
      </c>
      <c r="L185" s="318">
        <v>2</v>
      </c>
      <c r="M185" s="318">
        <v>2</v>
      </c>
      <c r="N185" s="318"/>
      <c r="O185" s="318">
        <v>2</v>
      </c>
      <c r="P185" s="318">
        <v>6</v>
      </c>
      <c r="Q185" s="318"/>
      <c r="R185" s="318">
        <v>1</v>
      </c>
      <c r="S185" s="318"/>
      <c r="T185" s="318">
        <v>1</v>
      </c>
      <c r="U185" s="318"/>
      <c r="V185" s="318"/>
      <c r="W185" s="318"/>
      <c r="X185" s="318"/>
      <c r="Y185" s="318"/>
      <c r="Z185" s="318"/>
      <c r="AA185" s="318"/>
      <c r="AB185" s="318"/>
      <c r="AC185" s="318"/>
      <c r="AD185" s="318"/>
      <c r="AE185" s="318">
        <v>19.74</v>
      </c>
      <c r="AF185" s="318"/>
      <c r="AG185" s="318"/>
    </row>
    <row r="186" s="304" customFormat="1" ht="22.8" customHeight="1" spans="1:33">
      <c r="A186" s="314" t="s">
        <v>738</v>
      </c>
      <c r="B186" s="314" t="s">
        <v>565</v>
      </c>
      <c r="C186" s="314" t="s">
        <v>573</v>
      </c>
      <c r="D186" s="315" t="s">
        <v>1258</v>
      </c>
      <c r="E186" s="316" t="s">
        <v>1259</v>
      </c>
      <c r="F186" s="318">
        <v>16.3842</v>
      </c>
      <c r="G186" s="318"/>
      <c r="H186" s="318"/>
      <c r="I186" s="318"/>
      <c r="J186" s="318"/>
      <c r="K186" s="318"/>
      <c r="L186" s="318"/>
      <c r="M186" s="318"/>
      <c r="N186" s="318"/>
      <c r="O186" s="318"/>
      <c r="P186" s="318"/>
      <c r="Q186" s="318"/>
      <c r="R186" s="318"/>
      <c r="S186" s="318"/>
      <c r="T186" s="318"/>
      <c r="U186" s="318"/>
      <c r="V186" s="318"/>
      <c r="W186" s="318"/>
      <c r="X186" s="318"/>
      <c r="Y186" s="318"/>
      <c r="Z186" s="318"/>
      <c r="AA186" s="318"/>
      <c r="AB186" s="318">
        <v>4.8641</v>
      </c>
      <c r="AC186" s="318"/>
      <c r="AD186" s="318">
        <v>3.2</v>
      </c>
      <c r="AE186" s="318"/>
      <c r="AF186" s="318"/>
      <c r="AG186" s="318">
        <v>8.3201</v>
      </c>
    </row>
    <row r="187" s="304" customFormat="1" ht="22.8" customHeight="1" spans="1:33">
      <c r="A187" s="309"/>
      <c r="B187" s="309"/>
      <c r="C187" s="309"/>
      <c r="D187" s="312" t="s">
        <v>791</v>
      </c>
      <c r="E187" s="312" t="s">
        <v>792</v>
      </c>
      <c r="F187" s="313">
        <v>112.3717</v>
      </c>
      <c r="G187" s="313"/>
      <c r="H187" s="313"/>
      <c r="I187" s="313"/>
      <c r="J187" s="313"/>
      <c r="K187" s="313"/>
      <c r="L187" s="313"/>
      <c r="M187" s="313"/>
      <c r="N187" s="313"/>
      <c r="O187" s="313"/>
      <c r="P187" s="313"/>
      <c r="Q187" s="313"/>
      <c r="R187" s="313"/>
      <c r="S187" s="313"/>
      <c r="T187" s="313"/>
      <c r="U187" s="313"/>
      <c r="V187" s="313"/>
      <c r="W187" s="313"/>
      <c r="X187" s="313"/>
      <c r="Y187" s="313"/>
      <c r="Z187" s="313"/>
      <c r="AA187" s="313"/>
      <c r="AB187" s="313">
        <v>48.599</v>
      </c>
      <c r="AC187" s="313"/>
      <c r="AD187" s="313"/>
      <c r="AE187" s="313">
        <v>3.024</v>
      </c>
      <c r="AF187" s="313"/>
      <c r="AG187" s="313">
        <v>60.7487</v>
      </c>
    </row>
    <row r="188" s="304" customFormat="1" ht="22.8" customHeight="1" spans="1:33">
      <c r="A188" s="321" t="s">
        <v>738</v>
      </c>
      <c r="B188" s="321"/>
      <c r="C188" s="321"/>
      <c r="D188" s="311" t="s">
        <v>738</v>
      </c>
      <c r="E188" s="311" t="s">
        <v>216</v>
      </c>
      <c r="F188" s="313">
        <v>112.3717</v>
      </c>
      <c r="G188" s="313"/>
      <c r="H188" s="313"/>
      <c r="I188" s="313"/>
      <c r="J188" s="313"/>
      <c r="K188" s="313"/>
      <c r="L188" s="313"/>
      <c r="M188" s="313"/>
      <c r="N188" s="313"/>
      <c r="O188" s="313"/>
      <c r="P188" s="313"/>
      <c r="Q188" s="313"/>
      <c r="R188" s="313"/>
      <c r="S188" s="313"/>
      <c r="T188" s="313"/>
      <c r="U188" s="313"/>
      <c r="V188" s="313"/>
      <c r="W188" s="313"/>
      <c r="X188" s="313"/>
      <c r="Y188" s="313"/>
      <c r="Z188" s="313"/>
      <c r="AA188" s="313"/>
      <c r="AB188" s="313">
        <v>48.599</v>
      </c>
      <c r="AC188" s="313"/>
      <c r="AD188" s="313"/>
      <c r="AE188" s="313">
        <v>3.024</v>
      </c>
      <c r="AF188" s="313"/>
      <c r="AG188" s="313">
        <v>60.7487</v>
      </c>
    </row>
    <row r="189" s="304" customFormat="1" ht="22.8" customHeight="1" spans="1:33">
      <c r="A189" s="321" t="s">
        <v>738</v>
      </c>
      <c r="B189" s="321" t="s">
        <v>583</v>
      </c>
      <c r="C189" s="321"/>
      <c r="D189" s="311" t="s">
        <v>793</v>
      </c>
      <c r="E189" s="311" t="s">
        <v>219</v>
      </c>
      <c r="F189" s="313">
        <v>112.3717</v>
      </c>
      <c r="G189" s="313"/>
      <c r="H189" s="313"/>
      <c r="I189" s="313"/>
      <c r="J189" s="313"/>
      <c r="K189" s="313"/>
      <c r="L189" s="313"/>
      <c r="M189" s="313"/>
      <c r="N189" s="313"/>
      <c r="O189" s="313"/>
      <c r="P189" s="313"/>
      <c r="Q189" s="313"/>
      <c r="R189" s="313"/>
      <c r="S189" s="313"/>
      <c r="T189" s="313"/>
      <c r="U189" s="313"/>
      <c r="V189" s="313"/>
      <c r="W189" s="313"/>
      <c r="X189" s="313"/>
      <c r="Y189" s="313"/>
      <c r="Z189" s="313"/>
      <c r="AA189" s="313"/>
      <c r="AB189" s="313">
        <v>48.599</v>
      </c>
      <c r="AC189" s="313"/>
      <c r="AD189" s="313"/>
      <c r="AE189" s="313">
        <v>3.024</v>
      </c>
      <c r="AF189" s="313"/>
      <c r="AG189" s="313">
        <v>60.7487</v>
      </c>
    </row>
    <row r="190" s="304" customFormat="1" ht="22.8" customHeight="1" spans="1:33">
      <c r="A190" s="314" t="s">
        <v>738</v>
      </c>
      <c r="B190" s="314" t="s">
        <v>583</v>
      </c>
      <c r="C190" s="314" t="s">
        <v>794</v>
      </c>
      <c r="D190" s="315" t="s">
        <v>795</v>
      </c>
      <c r="E190" s="316" t="s">
        <v>796</v>
      </c>
      <c r="F190" s="318">
        <v>112.3717</v>
      </c>
      <c r="G190" s="318"/>
      <c r="H190" s="318"/>
      <c r="I190" s="318"/>
      <c r="J190" s="318"/>
      <c r="K190" s="318"/>
      <c r="L190" s="318"/>
      <c r="M190" s="318"/>
      <c r="N190" s="318"/>
      <c r="O190" s="318"/>
      <c r="P190" s="318"/>
      <c r="Q190" s="318"/>
      <c r="R190" s="318"/>
      <c r="S190" s="318"/>
      <c r="T190" s="318"/>
      <c r="U190" s="318"/>
      <c r="V190" s="318"/>
      <c r="W190" s="318"/>
      <c r="X190" s="318"/>
      <c r="Y190" s="318"/>
      <c r="Z190" s="318"/>
      <c r="AA190" s="318"/>
      <c r="AB190" s="318">
        <v>48.599</v>
      </c>
      <c r="AC190" s="318"/>
      <c r="AD190" s="318"/>
      <c r="AE190" s="318">
        <v>3.024</v>
      </c>
      <c r="AF190" s="318"/>
      <c r="AG190" s="318">
        <v>60.7487</v>
      </c>
    </row>
    <row r="191" s="304" customFormat="1" ht="22.8" customHeight="1" spans="1:33">
      <c r="A191" s="309"/>
      <c r="B191" s="309"/>
      <c r="C191" s="309"/>
      <c r="D191" s="312" t="s">
        <v>797</v>
      </c>
      <c r="E191" s="312" t="s">
        <v>798</v>
      </c>
      <c r="F191" s="313">
        <v>50.9443</v>
      </c>
      <c r="G191" s="313"/>
      <c r="H191" s="313"/>
      <c r="I191" s="313"/>
      <c r="J191" s="313"/>
      <c r="K191" s="313"/>
      <c r="L191" s="313"/>
      <c r="M191" s="313"/>
      <c r="N191" s="313"/>
      <c r="O191" s="313"/>
      <c r="P191" s="313"/>
      <c r="Q191" s="313"/>
      <c r="R191" s="313"/>
      <c r="S191" s="313"/>
      <c r="T191" s="313"/>
      <c r="U191" s="313"/>
      <c r="V191" s="313"/>
      <c r="W191" s="313"/>
      <c r="X191" s="313"/>
      <c r="Y191" s="313"/>
      <c r="Z191" s="313"/>
      <c r="AA191" s="313"/>
      <c r="AB191" s="313">
        <v>22.6419</v>
      </c>
      <c r="AC191" s="313"/>
      <c r="AD191" s="313"/>
      <c r="AE191" s="313"/>
      <c r="AF191" s="313"/>
      <c r="AG191" s="313">
        <v>28.3024</v>
      </c>
    </row>
    <row r="192" s="304" customFormat="1" ht="22.8" customHeight="1" spans="1:33">
      <c r="A192" s="321" t="s">
        <v>738</v>
      </c>
      <c r="B192" s="321"/>
      <c r="C192" s="321"/>
      <c r="D192" s="311" t="s">
        <v>738</v>
      </c>
      <c r="E192" s="311" t="s">
        <v>216</v>
      </c>
      <c r="F192" s="313">
        <v>50.9443</v>
      </c>
      <c r="G192" s="313"/>
      <c r="H192" s="313"/>
      <c r="I192" s="313"/>
      <c r="J192" s="313"/>
      <c r="K192" s="313"/>
      <c r="L192" s="313"/>
      <c r="M192" s="313"/>
      <c r="N192" s="313"/>
      <c r="O192" s="313"/>
      <c r="P192" s="313"/>
      <c r="Q192" s="313"/>
      <c r="R192" s="313"/>
      <c r="S192" s="313"/>
      <c r="T192" s="313"/>
      <c r="U192" s="313"/>
      <c r="V192" s="313"/>
      <c r="W192" s="313"/>
      <c r="X192" s="313"/>
      <c r="Y192" s="313"/>
      <c r="Z192" s="313"/>
      <c r="AA192" s="313"/>
      <c r="AB192" s="313">
        <v>22.6419</v>
      </c>
      <c r="AC192" s="313"/>
      <c r="AD192" s="313"/>
      <c r="AE192" s="313"/>
      <c r="AF192" s="313"/>
      <c r="AG192" s="313">
        <v>28.3024</v>
      </c>
    </row>
    <row r="193" s="304" customFormat="1" ht="22.8" customHeight="1" spans="1:33">
      <c r="A193" s="321" t="s">
        <v>738</v>
      </c>
      <c r="B193" s="321" t="s">
        <v>583</v>
      </c>
      <c r="C193" s="321"/>
      <c r="D193" s="311" t="s">
        <v>793</v>
      </c>
      <c r="E193" s="311" t="s">
        <v>219</v>
      </c>
      <c r="F193" s="313">
        <v>50.9443</v>
      </c>
      <c r="G193" s="313"/>
      <c r="H193" s="313"/>
      <c r="I193" s="313"/>
      <c r="J193" s="313"/>
      <c r="K193" s="313"/>
      <c r="L193" s="313"/>
      <c r="M193" s="313"/>
      <c r="N193" s="313"/>
      <c r="O193" s="313"/>
      <c r="P193" s="313"/>
      <c r="Q193" s="313"/>
      <c r="R193" s="313"/>
      <c r="S193" s="313"/>
      <c r="T193" s="313"/>
      <c r="U193" s="313"/>
      <c r="V193" s="313"/>
      <c r="W193" s="313"/>
      <c r="X193" s="313"/>
      <c r="Y193" s="313"/>
      <c r="Z193" s="313"/>
      <c r="AA193" s="313"/>
      <c r="AB193" s="313">
        <v>22.6419</v>
      </c>
      <c r="AC193" s="313"/>
      <c r="AD193" s="313"/>
      <c r="AE193" s="313"/>
      <c r="AF193" s="313"/>
      <c r="AG193" s="313">
        <v>28.3024</v>
      </c>
    </row>
    <row r="194" s="304" customFormat="1" ht="22.8" customHeight="1" spans="1:33">
      <c r="A194" s="314" t="s">
        <v>738</v>
      </c>
      <c r="B194" s="314" t="s">
        <v>583</v>
      </c>
      <c r="C194" s="314" t="s">
        <v>583</v>
      </c>
      <c r="D194" s="315" t="s">
        <v>799</v>
      </c>
      <c r="E194" s="316" t="s">
        <v>800</v>
      </c>
      <c r="F194" s="318">
        <v>50.9443</v>
      </c>
      <c r="G194" s="318"/>
      <c r="H194" s="318"/>
      <c r="I194" s="318"/>
      <c r="J194" s="318"/>
      <c r="K194" s="318"/>
      <c r="L194" s="318"/>
      <c r="M194" s="318"/>
      <c r="N194" s="318"/>
      <c r="O194" s="318"/>
      <c r="P194" s="318"/>
      <c r="Q194" s="318"/>
      <c r="R194" s="318"/>
      <c r="S194" s="318"/>
      <c r="T194" s="318"/>
      <c r="U194" s="318"/>
      <c r="V194" s="318"/>
      <c r="W194" s="318"/>
      <c r="X194" s="318"/>
      <c r="Y194" s="318"/>
      <c r="Z194" s="318"/>
      <c r="AA194" s="318"/>
      <c r="AB194" s="318">
        <v>22.6419</v>
      </c>
      <c r="AC194" s="318"/>
      <c r="AD194" s="318"/>
      <c r="AE194" s="318"/>
      <c r="AF194" s="318"/>
      <c r="AG194" s="318">
        <v>28.3024</v>
      </c>
    </row>
    <row r="195" s="304" customFormat="1" ht="22.8" customHeight="1" spans="1:33">
      <c r="A195" s="309"/>
      <c r="B195" s="309"/>
      <c r="C195" s="309"/>
      <c r="D195" s="312" t="s">
        <v>803</v>
      </c>
      <c r="E195" s="312" t="s">
        <v>804</v>
      </c>
      <c r="F195" s="313">
        <v>79.5516</v>
      </c>
      <c r="G195" s="313"/>
      <c r="H195" s="313"/>
      <c r="I195" s="313"/>
      <c r="J195" s="313"/>
      <c r="K195" s="313"/>
      <c r="L195" s="313"/>
      <c r="M195" s="313"/>
      <c r="N195" s="313"/>
      <c r="O195" s="313"/>
      <c r="P195" s="313"/>
      <c r="Q195" s="313"/>
      <c r="R195" s="313"/>
      <c r="S195" s="313"/>
      <c r="T195" s="313"/>
      <c r="U195" s="313"/>
      <c r="V195" s="313"/>
      <c r="W195" s="313"/>
      <c r="X195" s="313"/>
      <c r="Y195" s="313"/>
      <c r="Z195" s="313"/>
      <c r="AA195" s="313"/>
      <c r="AB195" s="313">
        <v>35.3563</v>
      </c>
      <c r="AC195" s="313"/>
      <c r="AD195" s="313"/>
      <c r="AE195" s="313"/>
      <c r="AF195" s="313"/>
      <c r="AG195" s="313">
        <v>44.1953</v>
      </c>
    </row>
    <row r="196" s="304" customFormat="1" ht="22.8" customHeight="1" spans="1:33">
      <c r="A196" s="321" t="s">
        <v>738</v>
      </c>
      <c r="B196" s="321"/>
      <c r="C196" s="321"/>
      <c r="D196" s="311" t="s">
        <v>738</v>
      </c>
      <c r="E196" s="311" t="s">
        <v>216</v>
      </c>
      <c r="F196" s="313">
        <v>79.5516</v>
      </c>
      <c r="G196" s="313"/>
      <c r="H196" s="313"/>
      <c r="I196" s="313"/>
      <c r="J196" s="313"/>
      <c r="K196" s="313"/>
      <c r="L196" s="313"/>
      <c r="M196" s="313"/>
      <c r="N196" s="313"/>
      <c r="O196" s="313"/>
      <c r="P196" s="313"/>
      <c r="Q196" s="313"/>
      <c r="R196" s="313"/>
      <c r="S196" s="313"/>
      <c r="T196" s="313"/>
      <c r="U196" s="313"/>
      <c r="V196" s="313"/>
      <c r="W196" s="313"/>
      <c r="X196" s="313"/>
      <c r="Y196" s="313"/>
      <c r="Z196" s="313"/>
      <c r="AA196" s="313"/>
      <c r="AB196" s="313">
        <v>35.3563</v>
      </c>
      <c r="AC196" s="313"/>
      <c r="AD196" s="313"/>
      <c r="AE196" s="313"/>
      <c r="AF196" s="313"/>
      <c r="AG196" s="313">
        <v>44.1953</v>
      </c>
    </row>
    <row r="197" s="304" customFormat="1" ht="22.8" customHeight="1" spans="1:33">
      <c r="A197" s="321" t="s">
        <v>738</v>
      </c>
      <c r="B197" s="321" t="s">
        <v>583</v>
      </c>
      <c r="C197" s="321"/>
      <c r="D197" s="311" t="s">
        <v>793</v>
      </c>
      <c r="E197" s="311" t="s">
        <v>219</v>
      </c>
      <c r="F197" s="313">
        <v>79.5516</v>
      </c>
      <c r="G197" s="313"/>
      <c r="H197" s="313"/>
      <c r="I197" s="313"/>
      <c r="J197" s="313"/>
      <c r="K197" s="313"/>
      <c r="L197" s="313"/>
      <c r="M197" s="313"/>
      <c r="N197" s="313"/>
      <c r="O197" s="313"/>
      <c r="P197" s="313"/>
      <c r="Q197" s="313"/>
      <c r="R197" s="313"/>
      <c r="S197" s="313"/>
      <c r="T197" s="313"/>
      <c r="U197" s="313"/>
      <c r="V197" s="313"/>
      <c r="W197" s="313"/>
      <c r="X197" s="313"/>
      <c r="Y197" s="313"/>
      <c r="Z197" s="313"/>
      <c r="AA197" s="313"/>
      <c r="AB197" s="313">
        <v>35.3563</v>
      </c>
      <c r="AC197" s="313"/>
      <c r="AD197" s="313"/>
      <c r="AE197" s="313"/>
      <c r="AF197" s="313"/>
      <c r="AG197" s="313">
        <v>44.1953</v>
      </c>
    </row>
    <row r="198" s="304" customFormat="1" ht="22.8" customHeight="1" spans="1:33">
      <c r="A198" s="314" t="s">
        <v>738</v>
      </c>
      <c r="B198" s="314" t="s">
        <v>583</v>
      </c>
      <c r="C198" s="314" t="s">
        <v>583</v>
      </c>
      <c r="D198" s="315" t="s">
        <v>799</v>
      </c>
      <c r="E198" s="316" t="s">
        <v>800</v>
      </c>
      <c r="F198" s="318">
        <v>79.5516</v>
      </c>
      <c r="G198" s="318"/>
      <c r="H198" s="318"/>
      <c r="I198" s="318"/>
      <c r="J198" s="318"/>
      <c r="K198" s="318"/>
      <c r="L198" s="318"/>
      <c r="M198" s="318"/>
      <c r="N198" s="318"/>
      <c r="O198" s="318"/>
      <c r="P198" s="318"/>
      <c r="Q198" s="318"/>
      <c r="R198" s="318"/>
      <c r="S198" s="318"/>
      <c r="T198" s="318"/>
      <c r="U198" s="318"/>
      <c r="V198" s="318"/>
      <c r="W198" s="318"/>
      <c r="X198" s="318"/>
      <c r="Y198" s="318"/>
      <c r="Z198" s="318"/>
      <c r="AA198" s="318"/>
      <c r="AB198" s="318">
        <v>35.3563</v>
      </c>
      <c r="AC198" s="318"/>
      <c r="AD198" s="318"/>
      <c r="AE198" s="318"/>
      <c r="AF198" s="318"/>
      <c r="AG198" s="318">
        <v>44.1953</v>
      </c>
    </row>
    <row r="199" s="304" customFormat="1" ht="22.8" customHeight="1" spans="1:33">
      <c r="A199" s="309"/>
      <c r="B199" s="309"/>
      <c r="C199" s="309"/>
      <c r="D199" s="312" t="s">
        <v>805</v>
      </c>
      <c r="E199" s="312" t="s">
        <v>806</v>
      </c>
      <c r="F199" s="313">
        <v>44.8324</v>
      </c>
      <c r="G199" s="313"/>
      <c r="H199" s="313"/>
      <c r="I199" s="313"/>
      <c r="J199" s="313"/>
      <c r="K199" s="313"/>
      <c r="L199" s="313"/>
      <c r="M199" s="313"/>
      <c r="N199" s="313"/>
      <c r="O199" s="313"/>
      <c r="P199" s="313"/>
      <c r="Q199" s="313"/>
      <c r="R199" s="313"/>
      <c r="S199" s="313"/>
      <c r="T199" s="313"/>
      <c r="U199" s="313"/>
      <c r="V199" s="313"/>
      <c r="W199" s="313"/>
      <c r="X199" s="313"/>
      <c r="Y199" s="313"/>
      <c r="Z199" s="313"/>
      <c r="AA199" s="313"/>
      <c r="AB199" s="313">
        <v>19.9255</v>
      </c>
      <c r="AC199" s="313"/>
      <c r="AD199" s="313"/>
      <c r="AE199" s="313"/>
      <c r="AF199" s="313"/>
      <c r="AG199" s="313">
        <v>24.9069</v>
      </c>
    </row>
    <row r="200" s="304" customFormat="1" ht="22.8" customHeight="1" spans="1:33">
      <c r="A200" s="321" t="s">
        <v>738</v>
      </c>
      <c r="B200" s="321"/>
      <c r="C200" s="321"/>
      <c r="D200" s="311" t="s">
        <v>738</v>
      </c>
      <c r="E200" s="311" t="s">
        <v>216</v>
      </c>
      <c r="F200" s="313">
        <v>44.8324</v>
      </c>
      <c r="G200" s="313"/>
      <c r="H200" s="313"/>
      <c r="I200" s="313"/>
      <c r="J200" s="313"/>
      <c r="K200" s="313"/>
      <c r="L200" s="313"/>
      <c r="M200" s="313"/>
      <c r="N200" s="313"/>
      <c r="O200" s="313"/>
      <c r="P200" s="313"/>
      <c r="Q200" s="313"/>
      <c r="R200" s="313"/>
      <c r="S200" s="313"/>
      <c r="T200" s="313"/>
      <c r="U200" s="313"/>
      <c r="V200" s="313"/>
      <c r="W200" s="313"/>
      <c r="X200" s="313"/>
      <c r="Y200" s="313"/>
      <c r="Z200" s="313"/>
      <c r="AA200" s="313"/>
      <c r="AB200" s="313">
        <v>19.9255</v>
      </c>
      <c r="AC200" s="313"/>
      <c r="AD200" s="313"/>
      <c r="AE200" s="313"/>
      <c r="AF200" s="313"/>
      <c r="AG200" s="313">
        <v>24.9069</v>
      </c>
    </row>
    <row r="201" s="304" customFormat="1" ht="22.8" customHeight="1" spans="1:33">
      <c r="A201" s="321" t="s">
        <v>738</v>
      </c>
      <c r="B201" s="321" t="s">
        <v>583</v>
      </c>
      <c r="C201" s="321"/>
      <c r="D201" s="311" t="s">
        <v>793</v>
      </c>
      <c r="E201" s="311" t="s">
        <v>219</v>
      </c>
      <c r="F201" s="313">
        <v>44.8324</v>
      </c>
      <c r="G201" s="313"/>
      <c r="H201" s="313"/>
      <c r="I201" s="313"/>
      <c r="J201" s="313"/>
      <c r="K201" s="313"/>
      <c r="L201" s="313"/>
      <c r="M201" s="313"/>
      <c r="N201" s="313"/>
      <c r="O201" s="313"/>
      <c r="P201" s="313"/>
      <c r="Q201" s="313"/>
      <c r="R201" s="313"/>
      <c r="S201" s="313"/>
      <c r="T201" s="313"/>
      <c r="U201" s="313"/>
      <c r="V201" s="313"/>
      <c r="W201" s="313"/>
      <c r="X201" s="313"/>
      <c r="Y201" s="313"/>
      <c r="Z201" s="313"/>
      <c r="AA201" s="313"/>
      <c r="AB201" s="313">
        <v>19.9255</v>
      </c>
      <c r="AC201" s="313"/>
      <c r="AD201" s="313"/>
      <c r="AE201" s="313"/>
      <c r="AF201" s="313"/>
      <c r="AG201" s="313">
        <v>24.9069</v>
      </c>
    </row>
    <row r="202" s="304" customFormat="1" ht="22.8" customHeight="1" spans="1:33">
      <c r="A202" s="314" t="s">
        <v>738</v>
      </c>
      <c r="B202" s="314" t="s">
        <v>583</v>
      </c>
      <c r="C202" s="314" t="s">
        <v>583</v>
      </c>
      <c r="D202" s="315" t="s">
        <v>799</v>
      </c>
      <c r="E202" s="316" t="s">
        <v>800</v>
      </c>
      <c r="F202" s="318">
        <v>19.9255</v>
      </c>
      <c r="G202" s="318"/>
      <c r="H202" s="318"/>
      <c r="I202" s="318"/>
      <c r="J202" s="318"/>
      <c r="K202" s="318"/>
      <c r="L202" s="318"/>
      <c r="M202" s="318"/>
      <c r="N202" s="318"/>
      <c r="O202" s="318"/>
      <c r="P202" s="318"/>
      <c r="Q202" s="318"/>
      <c r="R202" s="318"/>
      <c r="S202" s="318"/>
      <c r="T202" s="318"/>
      <c r="U202" s="318"/>
      <c r="V202" s="318"/>
      <c r="W202" s="318"/>
      <c r="X202" s="318"/>
      <c r="Y202" s="318"/>
      <c r="Z202" s="318"/>
      <c r="AA202" s="318"/>
      <c r="AB202" s="318">
        <v>19.9255</v>
      </c>
      <c r="AC202" s="318"/>
      <c r="AD202" s="318"/>
      <c r="AE202" s="318"/>
      <c r="AF202" s="318"/>
      <c r="AG202" s="318"/>
    </row>
    <row r="203" s="304" customFormat="1" ht="22.8" customHeight="1" spans="1:33">
      <c r="A203" s="314" t="s">
        <v>738</v>
      </c>
      <c r="B203" s="314" t="s">
        <v>583</v>
      </c>
      <c r="C203" s="314" t="s">
        <v>622</v>
      </c>
      <c r="D203" s="315" t="s">
        <v>801</v>
      </c>
      <c r="E203" s="316" t="s">
        <v>802</v>
      </c>
      <c r="F203" s="318">
        <v>24.9069</v>
      </c>
      <c r="G203" s="318"/>
      <c r="H203" s="318"/>
      <c r="I203" s="318"/>
      <c r="J203" s="318"/>
      <c r="K203" s="318"/>
      <c r="L203" s="318"/>
      <c r="M203" s="318"/>
      <c r="N203" s="318"/>
      <c r="O203" s="318"/>
      <c r="P203" s="318"/>
      <c r="Q203" s="318"/>
      <c r="R203" s="318"/>
      <c r="S203" s="318"/>
      <c r="T203" s="318"/>
      <c r="U203" s="318"/>
      <c r="V203" s="318"/>
      <c r="W203" s="318"/>
      <c r="X203" s="318"/>
      <c r="Y203" s="318"/>
      <c r="Z203" s="318"/>
      <c r="AA203" s="318"/>
      <c r="AB203" s="318"/>
      <c r="AC203" s="318"/>
      <c r="AD203" s="318"/>
      <c r="AE203" s="318"/>
      <c r="AF203" s="318"/>
      <c r="AG203" s="318">
        <v>24.9069</v>
      </c>
    </row>
    <row r="204" s="304" customFormat="1" ht="22.8" customHeight="1" spans="1:33">
      <c r="A204" s="309"/>
      <c r="B204" s="309"/>
      <c r="C204" s="309"/>
      <c r="D204" s="312" t="s">
        <v>807</v>
      </c>
      <c r="E204" s="312" t="s">
        <v>808</v>
      </c>
      <c r="F204" s="313">
        <v>62.8318</v>
      </c>
      <c r="G204" s="313"/>
      <c r="H204" s="313"/>
      <c r="I204" s="313"/>
      <c r="J204" s="313"/>
      <c r="K204" s="313"/>
      <c r="L204" s="313"/>
      <c r="M204" s="313"/>
      <c r="N204" s="313"/>
      <c r="O204" s="313"/>
      <c r="P204" s="313"/>
      <c r="Q204" s="313"/>
      <c r="R204" s="313"/>
      <c r="S204" s="313"/>
      <c r="T204" s="313"/>
      <c r="U204" s="313"/>
      <c r="V204" s="313"/>
      <c r="W204" s="313"/>
      <c r="X204" s="313"/>
      <c r="Y204" s="313"/>
      <c r="Z204" s="313"/>
      <c r="AA204" s="313"/>
      <c r="AB204" s="313">
        <v>27.9252</v>
      </c>
      <c r="AC204" s="313"/>
      <c r="AD204" s="313"/>
      <c r="AE204" s="313"/>
      <c r="AF204" s="313"/>
      <c r="AG204" s="313">
        <v>34.9066</v>
      </c>
    </row>
    <row r="205" s="304" customFormat="1" ht="22.8" customHeight="1" spans="1:33">
      <c r="A205" s="321" t="s">
        <v>738</v>
      </c>
      <c r="B205" s="321"/>
      <c r="C205" s="321"/>
      <c r="D205" s="311" t="s">
        <v>738</v>
      </c>
      <c r="E205" s="311" t="s">
        <v>216</v>
      </c>
      <c r="F205" s="313">
        <v>62.8318</v>
      </c>
      <c r="G205" s="313"/>
      <c r="H205" s="313"/>
      <c r="I205" s="313"/>
      <c r="J205" s="313"/>
      <c r="K205" s="313"/>
      <c r="L205" s="313"/>
      <c r="M205" s="313"/>
      <c r="N205" s="313"/>
      <c r="O205" s="313"/>
      <c r="P205" s="313"/>
      <c r="Q205" s="313"/>
      <c r="R205" s="313"/>
      <c r="S205" s="313"/>
      <c r="T205" s="313"/>
      <c r="U205" s="313"/>
      <c r="V205" s="313"/>
      <c r="W205" s="313"/>
      <c r="X205" s="313"/>
      <c r="Y205" s="313"/>
      <c r="Z205" s="313"/>
      <c r="AA205" s="313"/>
      <c r="AB205" s="313">
        <v>27.9252</v>
      </c>
      <c r="AC205" s="313"/>
      <c r="AD205" s="313"/>
      <c r="AE205" s="313"/>
      <c r="AF205" s="313"/>
      <c r="AG205" s="313">
        <v>34.9066</v>
      </c>
    </row>
    <row r="206" s="304" customFormat="1" ht="22.8" customHeight="1" spans="1:33">
      <c r="A206" s="321" t="s">
        <v>738</v>
      </c>
      <c r="B206" s="321" t="s">
        <v>583</v>
      </c>
      <c r="C206" s="321"/>
      <c r="D206" s="311" t="s">
        <v>793</v>
      </c>
      <c r="E206" s="311" t="s">
        <v>219</v>
      </c>
      <c r="F206" s="313">
        <v>62.8318</v>
      </c>
      <c r="G206" s="313"/>
      <c r="H206" s="313"/>
      <c r="I206" s="313"/>
      <c r="J206" s="313"/>
      <c r="K206" s="313"/>
      <c r="L206" s="313"/>
      <c r="M206" s="313"/>
      <c r="N206" s="313"/>
      <c r="O206" s="313"/>
      <c r="P206" s="313"/>
      <c r="Q206" s="313"/>
      <c r="R206" s="313"/>
      <c r="S206" s="313"/>
      <c r="T206" s="313"/>
      <c r="U206" s="313"/>
      <c r="V206" s="313"/>
      <c r="W206" s="313"/>
      <c r="X206" s="313"/>
      <c r="Y206" s="313"/>
      <c r="Z206" s="313"/>
      <c r="AA206" s="313"/>
      <c r="AB206" s="313">
        <v>27.9252</v>
      </c>
      <c r="AC206" s="313"/>
      <c r="AD206" s="313"/>
      <c r="AE206" s="313"/>
      <c r="AF206" s="313"/>
      <c r="AG206" s="313">
        <v>34.9066</v>
      </c>
    </row>
    <row r="207" s="304" customFormat="1" ht="22.8" customHeight="1" spans="1:33">
      <c r="A207" s="314" t="s">
        <v>738</v>
      </c>
      <c r="B207" s="314" t="s">
        <v>583</v>
      </c>
      <c r="C207" s="314" t="s">
        <v>583</v>
      </c>
      <c r="D207" s="315" t="s">
        <v>799</v>
      </c>
      <c r="E207" s="316" t="s">
        <v>800</v>
      </c>
      <c r="F207" s="318">
        <v>34.9066</v>
      </c>
      <c r="G207" s="318"/>
      <c r="H207" s="318"/>
      <c r="I207" s="318"/>
      <c r="J207" s="318"/>
      <c r="K207" s="318"/>
      <c r="L207" s="318"/>
      <c r="M207" s="318"/>
      <c r="N207" s="318"/>
      <c r="O207" s="318"/>
      <c r="P207" s="318"/>
      <c r="Q207" s="318"/>
      <c r="R207" s="318"/>
      <c r="S207" s="318"/>
      <c r="T207" s="318"/>
      <c r="U207" s="318"/>
      <c r="V207" s="318"/>
      <c r="W207" s="318"/>
      <c r="X207" s="318"/>
      <c r="Y207" s="318"/>
      <c r="Z207" s="318"/>
      <c r="AA207" s="318"/>
      <c r="AB207" s="318"/>
      <c r="AC207" s="318"/>
      <c r="AD207" s="318"/>
      <c r="AE207" s="318"/>
      <c r="AF207" s="318"/>
      <c r="AG207" s="318">
        <v>34.9066</v>
      </c>
    </row>
    <row r="208" s="304" customFormat="1" ht="22.8" customHeight="1" spans="1:33">
      <c r="A208" s="314" t="s">
        <v>738</v>
      </c>
      <c r="B208" s="314" t="s">
        <v>583</v>
      </c>
      <c r="C208" s="314" t="s">
        <v>622</v>
      </c>
      <c r="D208" s="315" t="s">
        <v>801</v>
      </c>
      <c r="E208" s="316" t="s">
        <v>802</v>
      </c>
      <c r="F208" s="318">
        <v>27.9252</v>
      </c>
      <c r="G208" s="318"/>
      <c r="H208" s="318"/>
      <c r="I208" s="318"/>
      <c r="J208" s="318"/>
      <c r="K208" s="318"/>
      <c r="L208" s="318"/>
      <c r="M208" s="318"/>
      <c r="N208" s="318"/>
      <c r="O208" s="318"/>
      <c r="P208" s="318"/>
      <c r="Q208" s="318"/>
      <c r="R208" s="318"/>
      <c r="S208" s="318"/>
      <c r="T208" s="318"/>
      <c r="U208" s="318"/>
      <c r="V208" s="318"/>
      <c r="W208" s="318"/>
      <c r="X208" s="318"/>
      <c r="Y208" s="318"/>
      <c r="Z208" s="318"/>
      <c r="AA208" s="318"/>
      <c r="AB208" s="318">
        <v>27.9252</v>
      </c>
      <c r="AC208" s="318"/>
      <c r="AD208" s="318"/>
      <c r="AE208" s="318"/>
      <c r="AF208" s="318"/>
      <c r="AG208" s="318"/>
    </row>
    <row r="209" s="304" customFormat="1" ht="22.8" customHeight="1" spans="1:33">
      <c r="A209" s="309"/>
      <c r="B209" s="309"/>
      <c r="C209" s="309"/>
      <c r="D209" s="312" t="s">
        <v>809</v>
      </c>
      <c r="E209" s="312" t="s">
        <v>810</v>
      </c>
      <c r="F209" s="313">
        <v>38.8514</v>
      </c>
      <c r="G209" s="313"/>
      <c r="H209" s="313"/>
      <c r="I209" s="313"/>
      <c r="J209" s="313"/>
      <c r="K209" s="313"/>
      <c r="L209" s="313"/>
      <c r="M209" s="313"/>
      <c r="N209" s="313"/>
      <c r="O209" s="313"/>
      <c r="P209" s="313"/>
      <c r="Q209" s="313"/>
      <c r="R209" s="313"/>
      <c r="S209" s="313"/>
      <c r="T209" s="313"/>
      <c r="U209" s="313"/>
      <c r="V209" s="313"/>
      <c r="W209" s="313"/>
      <c r="X209" s="313"/>
      <c r="Y209" s="313"/>
      <c r="Z209" s="313"/>
      <c r="AA209" s="313"/>
      <c r="AB209" s="313">
        <v>17.2673</v>
      </c>
      <c r="AC209" s="313"/>
      <c r="AD209" s="313"/>
      <c r="AE209" s="313"/>
      <c r="AF209" s="313"/>
      <c r="AG209" s="313">
        <v>21.5841</v>
      </c>
    </row>
    <row r="210" s="304" customFormat="1" ht="22.8" customHeight="1" spans="1:33">
      <c r="A210" s="321" t="s">
        <v>738</v>
      </c>
      <c r="B210" s="321"/>
      <c r="C210" s="321"/>
      <c r="D210" s="311" t="s">
        <v>738</v>
      </c>
      <c r="E210" s="311" t="s">
        <v>216</v>
      </c>
      <c r="F210" s="313">
        <v>38.8514</v>
      </c>
      <c r="G210" s="313"/>
      <c r="H210" s="313"/>
      <c r="I210" s="313"/>
      <c r="J210" s="313"/>
      <c r="K210" s="313"/>
      <c r="L210" s="313"/>
      <c r="M210" s="313"/>
      <c r="N210" s="313"/>
      <c r="O210" s="313"/>
      <c r="P210" s="313"/>
      <c r="Q210" s="313"/>
      <c r="R210" s="313"/>
      <c r="S210" s="313"/>
      <c r="T210" s="313"/>
      <c r="U210" s="313"/>
      <c r="V210" s="313"/>
      <c r="W210" s="313"/>
      <c r="X210" s="313"/>
      <c r="Y210" s="313"/>
      <c r="Z210" s="313"/>
      <c r="AA210" s="313"/>
      <c r="AB210" s="313">
        <v>17.2673</v>
      </c>
      <c r="AC210" s="313"/>
      <c r="AD210" s="313"/>
      <c r="AE210" s="313"/>
      <c r="AF210" s="313"/>
      <c r="AG210" s="313">
        <v>21.5841</v>
      </c>
    </row>
    <row r="211" s="304" customFormat="1" ht="22.8" customHeight="1" spans="1:33">
      <c r="A211" s="321" t="s">
        <v>738</v>
      </c>
      <c r="B211" s="321" t="s">
        <v>583</v>
      </c>
      <c r="C211" s="321"/>
      <c r="D211" s="311" t="s">
        <v>793</v>
      </c>
      <c r="E211" s="311" t="s">
        <v>219</v>
      </c>
      <c r="F211" s="313">
        <v>38.8514</v>
      </c>
      <c r="G211" s="313"/>
      <c r="H211" s="313"/>
      <c r="I211" s="313"/>
      <c r="J211" s="313"/>
      <c r="K211" s="313"/>
      <c r="L211" s="313"/>
      <c r="M211" s="313"/>
      <c r="N211" s="313"/>
      <c r="O211" s="313"/>
      <c r="P211" s="313"/>
      <c r="Q211" s="313"/>
      <c r="R211" s="313"/>
      <c r="S211" s="313"/>
      <c r="T211" s="313"/>
      <c r="U211" s="313"/>
      <c r="V211" s="313"/>
      <c r="W211" s="313"/>
      <c r="X211" s="313"/>
      <c r="Y211" s="313"/>
      <c r="Z211" s="313"/>
      <c r="AA211" s="313"/>
      <c r="AB211" s="313">
        <v>17.2673</v>
      </c>
      <c r="AC211" s="313"/>
      <c r="AD211" s="313"/>
      <c r="AE211" s="313"/>
      <c r="AF211" s="313"/>
      <c r="AG211" s="313">
        <v>21.5841</v>
      </c>
    </row>
    <row r="212" s="304" customFormat="1" ht="22.8" customHeight="1" spans="1:33">
      <c r="A212" s="314" t="s">
        <v>738</v>
      </c>
      <c r="B212" s="314" t="s">
        <v>583</v>
      </c>
      <c r="C212" s="314" t="s">
        <v>583</v>
      </c>
      <c r="D212" s="315" t="s">
        <v>799</v>
      </c>
      <c r="E212" s="316" t="s">
        <v>800</v>
      </c>
      <c r="F212" s="318">
        <v>38.8514</v>
      </c>
      <c r="G212" s="318"/>
      <c r="H212" s="318"/>
      <c r="I212" s="318"/>
      <c r="J212" s="318"/>
      <c r="K212" s="318"/>
      <c r="L212" s="318"/>
      <c r="M212" s="318"/>
      <c r="N212" s="318"/>
      <c r="O212" s="318"/>
      <c r="P212" s="318"/>
      <c r="Q212" s="318"/>
      <c r="R212" s="318"/>
      <c r="S212" s="318"/>
      <c r="T212" s="318"/>
      <c r="U212" s="318"/>
      <c r="V212" s="318"/>
      <c r="W212" s="318"/>
      <c r="X212" s="318"/>
      <c r="Y212" s="318"/>
      <c r="Z212" s="318"/>
      <c r="AA212" s="318"/>
      <c r="AB212" s="318">
        <v>17.2673</v>
      </c>
      <c r="AC212" s="318"/>
      <c r="AD212" s="318"/>
      <c r="AE212" s="318"/>
      <c r="AF212" s="318"/>
      <c r="AG212" s="318">
        <v>21.5841</v>
      </c>
    </row>
    <row r="213" s="304" customFormat="1" ht="22.8" customHeight="1" spans="1:33">
      <c r="A213" s="309"/>
      <c r="B213" s="309"/>
      <c r="C213" s="309"/>
      <c r="D213" s="312" t="s">
        <v>811</v>
      </c>
      <c r="E213" s="312" t="s">
        <v>812</v>
      </c>
      <c r="F213" s="313">
        <v>47.8267</v>
      </c>
      <c r="G213" s="313"/>
      <c r="H213" s="313"/>
      <c r="I213" s="313"/>
      <c r="J213" s="313"/>
      <c r="K213" s="313"/>
      <c r="L213" s="313"/>
      <c r="M213" s="313"/>
      <c r="N213" s="313"/>
      <c r="O213" s="313"/>
      <c r="P213" s="313"/>
      <c r="Q213" s="313"/>
      <c r="R213" s="313"/>
      <c r="S213" s="313"/>
      <c r="T213" s="313"/>
      <c r="U213" s="313"/>
      <c r="V213" s="313"/>
      <c r="W213" s="313"/>
      <c r="X213" s="313"/>
      <c r="Y213" s="313"/>
      <c r="Z213" s="313"/>
      <c r="AA213" s="313"/>
      <c r="AB213" s="313">
        <v>21.2563</v>
      </c>
      <c r="AC213" s="313"/>
      <c r="AD213" s="313"/>
      <c r="AE213" s="313"/>
      <c r="AF213" s="313"/>
      <c r="AG213" s="313">
        <v>26.5704</v>
      </c>
    </row>
    <row r="214" s="304" customFormat="1" ht="22.8" customHeight="1" spans="1:33">
      <c r="A214" s="321" t="s">
        <v>738</v>
      </c>
      <c r="B214" s="321"/>
      <c r="C214" s="321"/>
      <c r="D214" s="311" t="s">
        <v>738</v>
      </c>
      <c r="E214" s="311" t="s">
        <v>216</v>
      </c>
      <c r="F214" s="313">
        <v>47.8267</v>
      </c>
      <c r="G214" s="313"/>
      <c r="H214" s="313"/>
      <c r="I214" s="313"/>
      <c r="J214" s="313"/>
      <c r="K214" s="313"/>
      <c r="L214" s="313"/>
      <c r="M214" s="313"/>
      <c r="N214" s="313"/>
      <c r="O214" s="313"/>
      <c r="P214" s="313"/>
      <c r="Q214" s="313"/>
      <c r="R214" s="313"/>
      <c r="S214" s="313"/>
      <c r="T214" s="313"/>
      <c r="U214" s="313"/>
      <c r="V214" s="313"/>
      <c r="W214" s="313"/>
      <c r="X214" s="313"/>
      <c r="Y214" s="313"/>
      <c r="Z214" s="313"/>
      <c r="AA214" s="313"/>
      <c r="AB214" s="313">
        <v>21.2563</v>
      </c>
      <c r="AC214" s="313"/>
      <c r="AD214" s="313"/>
      <c r="AE214" s="313"/>
      <c r="AF214" s="313"/>
      <c r="AG214" s="313">
        <v>26.5704</v>
      </c>
    </row>
    <row r="215" s="304" customFormat="1" ht="22.8" customHeight="1" spans="1:33">
      <c r="A215" s="321" t="s">
        <v>738</v>
      </c>
      <c r="B215" s="321" t="s">
        <v>583</v>
      </c>
      <c r="C215" s="321"/>
      <c r="D215" s="311" t="s">
        <v>793</v>
      </c>
      <c r="E215" s="311" t="s">
        <v>219</v>
      </c>
      <c r="F215" s="313">
        <v>47.8267</v>
      </c>
      <c r="G215" s="313"/>
      <c r="H215" s="313"/>
      <c r="I215" s="313"/>
      <c r="J215" s="313"/>
      <c r="K215" s="313"/>
      <c r="L215" s="313"/>
      <c r="M215" s="313"/>
      <c r="N215" s="313"/>
      <c r="O215" s="313"/>
      <c r="P215" s="313"/>
      <c r="Q215" s="313"/>
      <c r="R215" s="313"/>
      <c r="S215" s="313"/>
      <c r="T215" s="313"/>
      <c r="U215" s="313"/>
      <c r="V215" s="313"/>
      <c r="W215" s="313"/>
      <c r="X215" s="313"/>
      <c r="Y215" s="313"/>
      <c r="Z215" s="313"/>
      <c r="AA215" s="313"/>
      <c r="AB215" s="313">
        <v>21.2563</v>
      </c>
      <c r="AC215" s="313"/>
      <c r="AD215" s="313"/>
      <c r="AE215" s="313"/>
      <c r="AF215" s="313"/>
      <c r="AG215" s="313">
        <v>26.5704</v>
      </c>
    </row>
    <row r="216" s="304" customFormat="1" ht="22.8" customHeight="1" spans="1:33">
      <c r="A216" s="314" t="s">
        <v>738</v>
      </c>
      <c r="B216" s="314" t="s">
        <v>583</v>
      </c>
      <c r="C216" s="314" t="s">
        <v>583</v>
      </c>
      <c r="D216" s="315" t="s">
        <v>799</v>
      </c>
      <c r="E216" s="316" t="s">
        <v>800</v>
      </c>
      <c r="F216" s="318">
        <v>26.5704</v>
      </c>
      <c r="G216" s="318"/>
      <c r="H216" s="318"/>
      <c r="I216" s="318"/>
      <c r="J216" s="318"/>
      <c r="K216" s="318"/>
      <c r="L216" s="318"/>
      <c r="M216" s="318"/>
      <c r="N216" s="318"/>
      <c r="O216" s="318"/>
      <c r="P216" s="318"/>
      <c r="Q216" s="318"/>
      <c r="R216" s="318"/>
      <c r="S216" s="318"/>
      <c r="T216" s="318"/>
      <c r="U216" s="318"/>
      <c r="V216" s="318"/>
      <c r="W216" s="318"/>
      <c r="X216" s="318"/>
      <c r="Y216" s="318"/>
      <c r="Z216" s="318"/>
      <c r="AA216" s="318"/>
      <c r="AB216" s="318"/>
      <c r="AC216" s="318"/>
      <c r="AD216" s="318"/>
      <c r="AE216" s="318"/>
      <c r="AF216" s="318"/>
      <c r="AG216" s="318">
        <v>26.5704</v>
      </c>
    </row>
    <row r="217" s="304" customFormat="1" ht="22.8" customHeight="1" spans="1:33">
      <c r="A217" s="314" t="s">
        <v>738</v>
      </c>
      <c r="B217" s="314" t="s">
        <v>583</v>
      </c>
      <c r="C217" s="314" t="s">
        <v>622</v>
      </c>
      <c r="D217" s="315" t="s">
        <v>801</v>
      </c>
      <c r="E217" s="316" t="s">
        <v>802</v>
      </c>
      <c r="F217" s="318">
        <v>21.2563</v>
      </c>
      <c r="G217" s="318"/>
      <c r="H217" s="318"/>
      <c r="I217" s="318"/>
      <c r="J217" s="318"/>
      <c r="K217" s="318"/>
      <c r="L217" s="318"/>
      <c r="M217" s="318"/>
      <c r="N217" s="318"/>
      <c r="O217" s="318"/>
      <c r="P217" s="318"/>
      <c r="Q217" s="318"/>
      <c r="R217" s="318"/>
      <c r="S217" s="318"/>
      <c r="T217" s="318"/>
      <c r="U217" s="318"/>
      <c r="V217" s="318"/>
      <c r="W217" s="318"/>
      <c r="X217" s="318"/>
      <c r="Y217" s="318"/>
      <c r="Z217" s="318"/>
      <c r="AA217" s="318"/>
      <c r="AB217" s="318">
        <v>21.2563</v>
      </c>
      <c r="AC217" s="318"/>
      <c r="AD217" s="318"/>
      <c r="AE217" s="318"/>
      <c r="AF217" s="318"/>
      <c r="AG217" s="318"/>
    </row>
    <row r="218" s="304" customFormat="1" ht="22.8" customHeight="1" spans="1:33">
      <c r="A218" s="309"/>
      <c r="B218" s="309"/>
      <c r="C218" s="309"/>
      <c r="D218" s="312" t="s">
        <v>813</v>
      </c>
      <c r="E218" s="312" t="s">
        <v>814</v>
      </c>
      <c r="F218" s="313">
        <v>35.7996</v>
      </c>
      <c r="G218" s="313"/>
      <c r="H218" s="313"/>
      <c r="I218" s="313"/>
      <c r="J218" s="313"/>
      <c r="K218" s="313"/>
      <c r="L218" s="313"/>
      <c r="M218" s="313"/>
      <c r="N218" s="313"/>
      <c r="O218" s="313"/>
      <c r="P218" s="313"/>
      <c r="Q218" s="313"/>
      <c r="R218" s="313"/>
      <c r="S218" s="313"/>
      <c r="T218" s="313"/>
      <c r="U218" s="313"/>
      <c r="V218" s="313"/>
      <c r="W218" s="313"/>
      <c r="X218" s="313"/>
      <c r="Y218" s="313"/>
      <c r="Z218" s="313"/>
      <c r="AA218" s="313"/>
      <c r="AB218" s="313">
        <v>15.9109</v>
      </c>
      <c r="AC218" s="313"/>
      <c r="AD218" s="313"/>
      <c r="AE218" s="313"/>
      <c r="AF218" s="313"/>
      <c r="AG218" s="313">
        <v>19.8887</v>
      </c>
    </row>
    <row r="219" s="304" customFormat="1" ht="22.8" customHeight="1" spans="1:33">
      <c r="A219" s="321" t="s">
        <v>738</v>
      </c>
      <c r="B219" s="321"/>
      <c r="C219" s="321"/>
      <c r="D219" s="311" t="s">
        <v>738</v>
      </c>
      <c r="E219" s="311" t="s">
        <v>216</v>
      </c>
      <c r="F219" s="313">
        <v>35.7996</v>
      </c>
      <c r="G219" s="313"/>
      <c r="H219" s="313"/>
      <c r="I219" s="313"/>
      <c r="J219" s="313"/>
      <c r="K219" s="313"/>
      <c r="L219" s="313"/>
      <c r="M219" s="313"/>
      <c r="N219" s="313"/>
      <c r="O219" s="313"/>
      <c r="P219" s="313"/>
      <c r="Q219" s="313"/>
      <c r="R219" s="313"/>
      <c r="S219" s="313"/>
      <c r="T219" s="313"/>
      <c r="U219" s="313"/>
      <c r="V219" s="313"/>
      <c r="W219" s="313"/>
      <c r="X219" s="313"/>
      <c r="Y219" s="313"/>
      <c r="Z219" s="313"/>
      <c r="AA219" s="313"/>
      <c r="AB219" s="313">
        <v>15.9109</v>
      </c>
      <c r="AC219" s="313"/>
      <c r="AD219" s="313"/>
      <c r="AE219" s="313"/>
      <c r="AF219" s="313"/>
      <c r="AG219" s="313">
        <v>19.8887</v>
      </c>
    </row>
    <row r="220" s="304" customFormat="1" ht="22.8" customHeight="1" spans="1:33">
      <c r="A220" s="321" t="s">
        <v>738</v>
      </c>
      <c r="B220" s="321" t="s">
        <v>583</v>
      </c>
      <c r="C220" s="321"/>
      <c r="D220" s="311" t="s">
        <v>793</v>
      </c>
      <c r="E220" s="311" t="s">
        <v>219</v>
      </c>
      <c r="F220" s="313">
        <v>35.7996</v>
      </c>
      <c r="G220" s="313"/>
      <c r="H220" s="313"/>
      <c r="I220" s="313"/>
      <c r="J220" s="313"/>
      <c r="K220" s="313"/>
      <c r="L220" s="313"/>
      <c r="M220" s="313"/>
      <c r="N220" s="313"/>
      <c r="O220" s="313"/>
      <c r="P220" s="313"/>
      <c r="Q220" s="313"/>
      <c r="R220" s="313"/>
      <c r="S220" s="313"/>
      <c r="T220" s="313"/>
      <c r="U220" s="313"/>
      <c r="V220" s="313"/>
      <c r="W220" s="313"/>
      <c r="X220" s="313"/>
      <c r="Y220" s="313"/>
      <c r="Z220" s="313"/>
      <c r="AA220" s="313"/>
      <c r="AB220" s="313">
        <v>15.9109</v>
      </c>
      <c r="AC220" s="313"/>
      <c r="AD220" s="313"/>
      <c r="AE220" s="313"/>
      <c r="AF220" s="313"/>
      <c r="AG220" s="313">
        <v>19.8887</v>
      </c>
    </row>
    <row r="221" s="304" customFormat="1" ht="22.8" customHeight="1" spans="1:33">
      <c r="A221" s="314" t="s">
        <v>738</v>
      </c>
      <c r="B221" s="314" t="s">
        <v>583</v>
      </c>
      <c r="C221" s="314" t="s">
        <v>583</v>
      </c>
      <c r="D221" s="315" t="s">
        <v>799</v>
      </c>
      <c r="E221" s="316" t="s">
        <v>800</v>
      </c>
      <c r="F221" s="318">
        <v>35.7996</v>
      </c>
      <c r="G221" s="318"/>
      <c r="H221" s="318"/>
      <c r="I221" s="318"/>
      <c r="J221" s="318"/>
      <c r="K221" s="318"/>
      <c r="L221" s="318"/>
      <c r="M221" s="318"/>
      <c r="N221" s="318"/>
      <c r="O221" s="318"/>
      <c r="P221" s="318"/>
      <c r="Q221" s="318"/>
      <c r="R221" s="318"/>
      <c r="S221" s="318"/>
      <c r="T221" s="318"/>
      <c r="U221" s="318"/>
      <c r="V221" s="318"/>
      <c r="W221" s="318"/>
      <c r="X221" s="318"/>
      <c r="Y221" s="318"/>
      <c r="Z221" s="318"/>
      <c r="AA221" s="318"/>
      <c r="AB221" s="318">
        <v>15.9109</v>
      </c>
      <c r="AC221" s="318"/>
      <c r="AD221" s="318"/>
      <c r="AE221" s="318"/>
      <c r="AF221" s="318"/>
      <c r="AG221" s="318">
        <v>19.8887</v>
      </c>
    </row>
    <row r="222" s="304" customFormat="1" ht="22.8" customHeight="1" spans="1:33">
      <c r="A222" s="309"/>
      <c r="B222" s="309"/>
      <c r="C222" s="309"/>
      <c r="D222" s="312" t="s">
        <v>815</v>
      </c>
      <c r="E222" s="312" t="s">
        <v>816</v>
      </c>
      <c r="F222" s="313">
        <v>49.3939</v>
      </c>
      <c r="G222" s="313"/>
      <c r="H222" s="313"/>
      <c r="I222" s="313"/>
      <c r="J222" s="313"/>
      <c r="K222" s="313"/>
      <c r="L222" s="313"/>
      <c r="M222" s="313"/>
      <c r="N222" s="313"/>
      <c r="O222" s="313"/>
      <c r="P222" s="313"/>
      <c r="Q222" s="313"/>
      <c r="R222" s="313"/>
      <c r="S222" s="313"/>
      <c r="T222" s="313"/>
      <c r="U222" s="313"/>
      <c r="V222" s="313"/>
      <c r="W222" s="313"/>
      <c r="X222" s="313"/>
      <c r="Y222" s="313"/>
      <c r="Z222" s="313"/>
      <c r="AA222" s="313"/>
      <c r="AB222" s="313">
        <v>21.9528</v>
      </c>
      <c r="AC222" s="313"/>
      <c r="AD222" s="313"/>
      <c r="AE222" s="313"/>
      <c r="AF222" s="313"/>
      <c r="AG222" s="313">
        <v>27.4411</v>
      </c>
    </row>
    <row r="223" s="304" customFormat="1" ht="22.8" customHeight="1" spans="1:33">
      <c r="A223" s="321" t="s">
        <v>738</v>
      </c>
      <c r="B223" s="321"/>
      <c r="C223" s="321"/>
      <c r="D223" s="311" t="s">
        <v>738</v>
      </c>
      <c r="E223" s="311" t="s">
        <v>216</v>
      </c>
      <c r="F223" s="313">
        <v>49.3939</v>
      </c>
      <c r="G223" s="313"/>
      <c r="H223" s="313"/>
      <c r="I223" s="313"/>
      <c r="J223" s="313"/>
      <c r="K223" s="313"/>
      <c r="L223" s="313"/>
      <c r="M223" s="313"/>
      <c r="N223" s="313"/>
      <c r="O223" s="313"/>
      <c r="P223" s="313"/>
      <c r="Q223" s="313"/>
      <c r="R223" s="313"/>
      <c r="S223" s="313"/>
      <c r="T223" s="313"/>
      <c r="U223" s="313"/>
      <c r="V223" s="313"/>
      <c r="W223" s="313"/>
      <c r="X223" s="313"/>
      <c r="Y223" s="313"/>
      <c r="Z223" s="313"/>
      <c r="AA223" s="313"/>
      <c r="AB223" s="313">
        <v>21.9528</v>
      </c>
      <c r="AC223" s="313"/>
      <c r="AD223" s="313"/>
      <c r="AE223" s="313"/>
      <c r="AF223" s="313"/>
      <c r="AG223" s="313">
        <v>27.4411</v>
      </c>
    </row>
    <row r="224" s="304" customFormat="1" ht="22.8" customHeight="1" spans="1:33">
      <c r="A224" s="321" t="s">
        <v>738</v>
      </c>
      <c r="B224" s="321" t="s">
        <v>583</v>
      </c>
      <c r="C224" s="321"/>
      <c r="D224" s="311" t="s">
        <v>793</v>
      </c>
      <c r="E224" s="311" t="s">
        <v>219</v>
      </c>
      <c r="F224" s="313">
        <v>49.3939</v>
      </c>
      <c r="G224" s="313"/>
      <c r="H224" s="313"/>
      <c r="I224" s="313"/>
      <c r="J224" s="313"/>
      <c r="K224" s="313"/>
      <c r="L224" s="313"/>
      <c r="M224" s="313"/>
      <c r="N224" s="313"/>
      <c r="O224" s="313"/>
      <c r="P224" s="313"/>
      <c r="Q224" s="313"/>
      <c r="R224" s="313"/>
      <c r="S224" s="313"/>
      <c r="T224" s="313"/>
      <c r="U224" s="313"/>
      <c r="V224" s="313"/>
      <c r="W224" s="313"/>
      <c r="X224" s="313"/>
      <c r="Y224" s="313"/>
      <c r="Z224" s="313"/>
      <c r="AA224" s="313"/>
      <c r="AB224" s="313">
        <v>21.9528</v>
      </c>
      <c r="AC224" s="313"/>
      <c r="AD224" s="313"/>
      <c r="AE224" s="313"/>
      <c r="AF224" s="313"/>
      <c r="AG224" s="313">
        <v>27.4411</v>
      </c>
    </row>
    <row r="225" s="304" customFormat="1" ht="22.8" customHeight="1" spans="1:33">
      <c r="A225" s="314" t="s">
        <v>738</v>
      </c>
      <c r="B225" s="314" t="s">
        <v>583</v>
      </c>
      <c r="C225" s="314" t="s">
        <v>583</v>
      </c>
      <c r="D225" s="315" t="s">
        <v>799</v>
      </c>
      <c r="E225" s="316" t="s">
        <v>800</v>
      </c>
      <c r="F225" s="318">
        <v>49.3939</v>
      </c>
      <c r="G225" s="318"/>
      <c r="H225" s="318"/>
      <c r="I225" s="318"/>
      <c r="J225" s="318"/>
      <c r="K225" s="318"/>
      <c r="L225" s="318"/>
      <c r="M225" s="318"/>
      <c r="N225" s="318"/>
      <c r="O225" s="318"/>
      <c r="P225" s="318"/>
      <c r="Q225" s="318"/>
      <c r="R225" s="318"/>
      <c r="S225" s="318"/>
      <c r="T225" s="318"/>
      <c r="U225" s="318"/>
      <c r="V225" s="318"/>
      <c r="W225" s="318"/>
      <c r="X225" s="318"/>
      <c r="Y225" s="318"/>
      <c r="Z225" s="318"/>
      <c r="AA225" s="318"/>
      <c r="AB225" s="318">
        <v>21.9528</v>
      </c>
      <c r="AC225" s="318"/>
      <c r="AD225" s="318"/>
      <c r="AE225" s="318"/>
      <c r="AF225" s="318"/>
      <c r="AG225" s="318">
        <v>27.4411</v>
      </c>
    </row>
    <row r="226" s="304" customFormat="1" ht="22.8" customHeight="1" spans="1:33">
      <c r="A226" s="309"/>
      <c r="B226" s="309"/>
      <c r="C226" s="309"/>
      <c r="D226" s="312" t="s">
        <v>817</v>
      </c>
      <c r="E226" s="312" t="s">
        <v>818</v>
      </c>
      <c r="F226" s="313">
        <v>47.0617</v>
      </c>
      <c r="G226" s="313"/>
      <c r="H226" s="313"/>
      <c r="I226" s="313"/>
      <c r="J226" s="313"/>
      <c r="K226" s="313"/>
      <c r="L226" s="313"/>
      <c r="M226" s="313"/>
      <c r="N226" s="313"/>
      <c r="O226" s="313"/>
      <c r="P226" s="313"/>
      <c r="Q226" s="313"/>
      <c r="R226" s="313"/>
      <c r="S226" s="313"/>
      <c r="T226" s="313"/>
      <c r="U226" s="313"/>
      <c r="V226" s="313"/>
      <c r="W226" s="313"/>
      <c r="X226" s="313"/>
      <c r="Y226" s="313"/>
      <c r="Z226" s="313"/>
      <c r="AA226" s="313"/>
      <c r="AB226" s="313">
        <v>20.9163</v>
      </c>
      <c r="AC226" s="313"/>
      <c r="AD226" s="313"/>
      <c r="AE226" s="313"/>
      <c r="AF226" s="313"/>
      <c r="AG226" s="313">
        <v>26.1454</v>
      </c>
    </row>
    <row r="227" s="304" customFormat="1" ht="22.8" customHeight="1" spans="1:33">
      <c r="A227" s="321" t="s">
        <v>738</v>
      </c>
      <c r="B227" s="321"/>
      <c r="C227" s="321"/>
      <c r="D227" s="311" t="s">
        <v>738</v>
      </c>
      <c r="E227" s="311" t="s">
        <v>216</v>
      </c>
      <c r="F227" s="313">
        <v>47.0617</v>
      </c>
      <c r="G227" s="313"/>
      <c r="H227" s="313"/>
      <c r="I227" s="313"/>
      <c r="J227" s="313"/>
      <c r="K227" s="313"/>
      <c r="L227" s="313"/>
      <c r="M227" s="313"/>
      <c r="N227" s="313"/>
      <c r="O227" s="313"/>
      <c r="P227" s="313"/>
      <c r="Q227" s="313"/>
      <c r="R227" s="313"/>
      <c r="S227" s="313"/>
      <c r="T227" s="313"/>
      <c r="U227" s="313"/>
      <c r="V227" s="313"/>
      <c r="W227" s="313"/>
      <c r="X227" s="313"/>
      <c r="Y227" s="313"/>
      <c r="Z227" s="313"/>
      <c r="AA227" s="313"/>
      <c r="AB227" s="313">
        <v>20.9163</v>
      </c>
      <c r="AC227" s="313"/>
      <c r="AD227" s="313"/>
      <c r="AE227" s="313"/>
      <c r="AF227" s="313"/>
      <c r="AG227" s="313">
        <v>26.1454</v>
      </c>
    </row>
    <row r="228" s="304" customFormat="1" ht="22.8" customHeight="1" spans="1:33">
      <c r="A228" s="321" t="s">
        <v>738</v>
      </c>
      <c r="B228" s="321" t="s">
        <v>583</v>
      </c>
      <c r="C228" s="321"/>
      <c r="D228" s="311" t="s">
        <v>793</v>
      </c>
      <c r="E228" s="311" t="s">
        <v>219</v>
      </c>
      <c r="F228" s="313">
        <v>47.0617</v>
      </c>
      <c r="G228" s="313"/>
      <c r="H228" s="313"/>
      <c r="I228" s="313"/>
      <c r="J228" s="313"/>
      <c r="K228" s="313"/>
      <c r="L228" s="313"/>
      <c r="M228" s="313"/>
      <c r="N228" s="313"/>
      <c r="O228" s="313"/>
      <c r="P228" s="313"/>
      <c r="Q228" s="313"/>
      <c r="R228" s="313"/>
      <c r="S228" s="313"/>
      <c r="T228" s="313"/>
      <c r="U228" s="313"/>
      <c r="V228" s="313"/>
      <c r="W228" s="313"/>
      <c r="X228" s="313"/>
      <c r="Y228" s="313"/>
      <c r="Z228" s="313"/>
      <c r="AA228" s="313"/>
      <c r="AB228" s="313">
        <v>20.9163</v>
      </c>
      <c r="AC228" s="313"/>
      <c r="AD228" s="313"/>
      <c r="AE228" s="313"/>
      <c r="AF228" s="313"/>
      <c r="AG228" s="313">
        <v>26.1454</v>
      </c>
    </row>
    <row r="229" s="304" customFormat="1" ht="22.8" customHeight="1" spans="1:33">
      <c r="A229" s="314" t="s">
        <v>738</v>
      </c>
      <c r="B229" s="314" t="s">
        <v>583</v>
      </c>
      <c r="C229" s="314" t="s">
        <v>583</v>
      </c>
      <c r="D229" s="315" t="s">
        <v>799</v>
      </c>
      <c r="E229" s="316" t="s">
        <v>800</v>
      </c>
      <c r="F229" s="318">
        <v>26.1454</v>
      </c>
      <c r="G229" s="318"/>
      <c r="H229" s="318"/>
      <c r="I229" s="318"/>
      <c r="J229" s="318"/>
      <c r="K229" s="318"/>
      <c r="L229" s="318"/>
      <c r="M229" s="318"/>
      <c r="N229" s="318"/>
      <c r="O229" s="318"/>
      <c r="P229" s="318"/>
      <c r="Q229" s="318"/>
      <c r="R229" s="318"/>
      <c r="S229" s="318"/>
      <c r="T229" s="318"/>
      <c r="U229" s="318"/>
      <c r="V229" s="318"/>
      <c r="W229" s="318"/>
      <c r="X229" s="318"/>
      <c r="Y229" s="318"/>
      <c r="Z229" s="318"/>
      <c r="AA229" s="318"/>
      <c r="AB229" s="318"/>
      <c r="AC229" s="318"/>
      <c r="AD229" s="318"/>
      <c r="AE229" s="318"/>
      <c r="AF229" s="318"/>
      <c r="AG229" s="318">
        <v>26.1454</v>
      </c>
    </row>
    <row r="230" s="304" customFormat="1" ht="22.8" customHeight="1" spans="1:33">
      <c r="A230" s="314" t="s">
        <v>738</v>
      </c>
      <c r="B230" s="314" t="s">
        <v>583</v>
      </c>
      <c r="C230" s="314" t="s">
        <v>622</v>
      </c>
      <c r="D230" s="315" t="s">
        <v>801</v>
      </c>
      <c r="E230" s="316" t="s">
        <v>802</v>
      </c>
      <c r="F230" s="318">
        <v>20.9163</v>
      </c>
      <c r="G230" s="318"/>
      <c r="H230" s="318"/>
      <c r="I230" s="318"/>
      <c r="J230" s="318"/>
      <c r="K230" s="318"/>
      <c r="L230" s="318"/>
      <c r="M230" s="318"/>
      <c r="N230" s="318"/>
      <c r="O230" s="318"/>
      <c r="P230" s="318"/>
      <c r="Q230" s="318"/>
      <c r="R230" s="318"/>
      <c r="S230" s="318"/>
      <c r="T230" s="318"/>
      <c r="U230" s="318"/>
      <c r="V230" s="318"/>
      <c r="W230" s="318"/>
      <c r="X230" s="318"/>
      <c r="Y230" s="318"/>
      <c r="Z230" s="318"/>
      <c r="AA230" s="318"/>
      <c r="AB230" s="318">
        <v>20.9163</v>
      </c>
      <c r="AC230" s="318"/>
      <c r="AD230" s="318"/>
      <c r="AE230" s="318"/>
      <c r="AF230" s="318"/>
      <c r="AG230" s="318"/>
    </row>
    <row r="231" s="304" customFormat="1" ht="22.8" customHeight="1" spans="1:33">
      <c r="A231" s="309"/>
      <c r="B231" s="309"/>
      <c r="C231" s="309"/>
      <c r="D231" s="312" t="s">
        <v>819</v>
      </c>
      <c r="E231" s="312" t="s">
        <v>820</v>
      </c>
      <c r="F231" s="313">
        <v>82.008</v>
      </c>
      <c r="G231" s="313"/>
      <c r="H231" s="313"/>
      <c r="I231" s="313"/>
      <c r="J231" s="313"/>
      <c r="K231" s="313"/>
      <c r="L231" s="313"/>
      <c r="M231" s="313"/>
      <c r="N231" s="313"/>
      <c r="O231" s="313"/>
      <c r="P231" s="313"/>
      <c r="Q231" s="313"/>
      <c r="R231" s="313"/>
      <c r="S231" s="313"/>
      <c r="T231" s="313"/>
      <c r="U231" s="313"/>
      <c r="V231" s="313"/>
      <c r="W231" s="313"/>
      <c r="X231" s="313"/>
      <c r="Y231" s="313"/>
      <c r="Z231" s="313"/>
      <c r="AA231" s="313"/>
      <c r="AB231" s="313">
        <v>36.448</v>
      </c>
      <c r="AC231" s="313"/>
      <c r="AD231" s="313"/>
      <c r="AE231" s="313"/>
      <c r="AF231" s="313"/>
      <c r="AG231" s="313">
        <v>45.56</v>
      </c>
    </row>
    <row r="232" s="304" customFormat="1" ht="22.8" customHeight="1" spans="1:33">
      <c r="A232" s="321" t="s">
        <v>738</v>
      </c>
      <c r="B232" s="321"/>
      <c r="C232" s="321"/>
      <c r="D232" s="311" t="s">
        <v>738</v>
      </c>
      <c r="E232" s="311" t="s">
        <v>216</v>
      </c>
      <c r="F232" s="313">
        <v>82.008</v>
      </c>
      <c r="G232" s="313"/>
      <c r="H232" s="313"/>
      <c r="I232" s="313"/>
      <c r="J232" s="313"/>
      <c r="K232" s="313"/>
      <c r="L232" s="313"/>
      <c r="M232" s="313"/>
      <c r="N232" s="313"/>
      <c r="O232" s="313"/>
      <c r="P232" s="313"/>
      <c r="Q232" s="313"/>
      <c r="R232" s="313"/>
      <c r="S232" s="313"/>
      <c r="T232" s="313"/>
      <c r="U232" s="313"/>
      <c r="V232" s="313"/>
      <c r="W232" s="313"/>
      <c r="X232" s="313"/>
      <c r="Y232" s="313"/>
      <c r="Z232" s="313"/>
      <c r="AA232" s="313"/>
      <c r="AB232" s="313">
        <v>36.448</v>
      </c>
      <c r="AC232" s="313"/>
      <c r="AD232" s="313"/>
      <c r="AE232" s="313"/>
      <c r="AF232" s="313"/>
      <c r="AG232" s="313">
        <v>45.56</v>
      </c>
    </row>
    <row r="233" s="304" customFormat="1" ht="22.8" customHeight="1" spans="1:33">
      <c r="A233" s="321" t="s">
        <v>738</v>
      </c>
      <c r="B233" s="321" t="s">
        <v>583</v>
      </c>
      <c r="C233" s="321"/>
      <c r="D233" s="311" t="s">
        <v>793</v>
      </c>
      <c r="E233" s="311" t="s">
        <v>219</v>
      </c>
      <c r="F233" s="313">
        <v>82.008</v>
      </c>
      <c r="G233" s="313"/>
      <c r="H233" s="313"/>
      <c r="I233" s="313"/>
      <c r="J233" s="313"/>
      <c r="K233" s="313"/>
      <c r="L233" s="313"/>
      <c r="M233" s="313"/>
      <c r="N233" s="313"/>
      <c r="O233" s="313"/>
      <c r="P233" s="313"/>
      <c r="Q233" s="313"/>
      <c r="R233" s="313"/>
      <c r="S233" s="313"/>
      <c r="T233" s="313"/>
      <c r="U233" s="313"/>
      <c r="V233" s="313"/>
      <c r="W233" s="313"/>
      <c r="X233" s="313"/>
      <c r="Y233" s="313"/>
      <c r="Z233" s="313"/>
      <c r="AA233" s="313"/>
      <c r="AB233" s="313">
        <v>36.448</v>
      </c>
      <c r="AC233" s="313"/>
      <c r="AD233" s="313"/>
      <c r="AE233" s="313"/>
      <c r="AF233" s="313"/>
      <c r="AG233" s="313">
        <v>45.56</v>
      </c>
    </row>
    <row r="234" s="304" customFormat="1" ht="22.8" customHeight="1" spans="1:33">
      <c r="A234" s="314" t="s">
        <v>738</v>
      </c>
      <c r="B234" s="314" t="s">
        <v>583</v>
      </c>
      <c r="C234" s="314" t="s">
        <v>583</v>
      </c>
      <c r="D234" s="315" t="s">
        <v>799</v>
      </c>
      <c r="E234" s="316" t="s">
        <v>800</v>
      </c>
      <c r="F234" s="318">
        <v>82.008</v>
      </c>
      <c r="G234" s="318"/>
      <c r="H234" s="318"/>
      <c r="I234" s="318"/>
      <c r="J234" s="318"/>
      <c r="K234" s="318"/>
      <c r="L234" s="318"/>
      <c r="M234" s="318"/>
      <c r="N234" s="318"/>
      <c r="O234" s="318"/>
      <c r="P234" s="318"/>
      <c r="Q234" s="318"/>
      <c r="R234" s="318"/>
      <c r="S234" s="318"/>
      <c r="T234" s="318"/>
      <c r="U234" s="318"/>
      <c r="V234" s="318"/>
      <c r="W234" s="318"/>
      <c r="X234" s="318"/>
      <c r="Y234" s="318"/>
      <c r="Z234" s="318"/>
      <c r="AA234" s="318"/>
      <c r="AB234" s="318">
        <v>36.448</v>
      </c>
      <c r="AC234" s="318"/>
      <c r="AD234" s="318"/>
      <c r="AE234" s="318"/>
      <c r="AF234" s="318"/>
      <c r="AG234" s="318">
        <v>45.56</v>
      </c>
    </row>
    <row r="235" s="304" customFormat="1" ht="22.8" customHeight="1" spans="1:33">
      <c r="A235" s="309"/>
      <c r="B235" s="309"/>
      <c r="C235" s="309"/>
      <c r="D235" s="312" t="s">
        <v>821</v>
      </c>
      <c r="E235" s="312" t="s">
        <v>822</v>
      </c>
      <c r="F235" s="313">
        <v>83.5938</v>
      </c>
      <c r="G235" s="313"/>
      <c r="H235" s="313"/>
      <c r="I235" s="313"/>
      <c r="J235" s="313"/>
      <c r="K235" s="313"/>
      <c r="L235" s="313"/>
      <c r="M235" s="313"/>
      <c r="N235" s="313"/>
      <c r="O235" s="313"/>
      <c r="P235" s="313"/>
      <c r="Q235" s="313"/>
      <c r="R235" s="313"/>
      <c r="S235" s="313"/>
      <c r="T235" s="313"/>
      <c r="U235" s="313"/>
      <c r="V235" s="313"/>
      <c r="W235" s="313"/>
      <c r="X235" s="313"/>
      <c r="Y235" s="313"/>
      <c r="Z235" s="313"/>
      <c r="AA235" s="313"/>
      <c r="AB235" s="313">
        <v>37.1528</v>
      </c>
      <c r="AC235" s="313"/>
      <c r="AD235" s="313"/>
      <c r="AE235" s="313"/>
      <c r="AF235" s="313"/>
      <c r="AG235" s="313">
        <v>46.441</v>
      </c>
    </row>
    <row r="236" s="304" customFormat="1" ht="22.8" customHeight="1" spans="1:33">
      <c r="A236" s="321" t="s">
        <v>738</v>
      </c>
      <c r="B236" s="321"/>
      <c r="C236" s="321"/>
      <c r="D236" s="311" t="s">
        <v>738</v>
      </c>
      <c r="E236" s="311" t="s">
        <v>216</v>
      </c>
      <c r="F236" s="313">
        <v>83.5938</v>
      </c>
      <c r="G236" s="313"/>
      <c r="H236" s="313"/>
      <c r="I236" s="313"/>
      <c r="J236" s="313"/>
      <c r="K236" s="313"/>
      <c r="L236" s="313"/>
      <c r="M236" s="313"/>
      <c r="N236" s="313"/>
      <c r="O236" s="313"/>
      <c r="P236" s="313"/>
      <c r="Q236" s="313"/>
      <c r="R236" s="313"/>
      <c r="S236" s="313"/>
      <c r="T236" s="313"/>
      <c r="U236" s="313"/>
      <c r="V236" s="313"/>
      <c r="W236" s="313"/>
      <c r="X236" s="313"/>
      <c r="Y236" s="313"/>
      <c r="Z236" s="313"/>
      <c r="AA236" s="313"/>
      <c r="AB236" s="313">
        <v>37.1528</v>
      </c>
      <c r="AC236" s="313"/>
      <c r="AD236" s="313"/>
      <c r="AE236" s="313"/>
      <c r="AF236" s="313"/>
      <c r="AG236" s="313">
        <v>46.441</v>
      </c>
    </row>
    <row r="237" s="304" customFormat="1" ht="22.8" customHeight="1" spans="1:33">
      <c r="A237" s="321" t="s">
        <v>738</v>
      </c>
      <c r="B237" s="321" t="s">
        <v>583</v>
      </c>
      <c r="C237" s="321"/>
      <c r="D237" s="311" t="s">
        <v>793</v>
      </c>
      <c r="E237" s="311" t="s">
        <v>219</v>
      </c>
      <c r="F237" s="313">
        <v>83.5938</v>
      </c>
      <c r="G237" s="313"/>
      <c r="H237" s="313"/>
      <c r="I237" s="313"/>
      <c r="J237" s="313"/>
      <c r="K237" s="313"/>
      <c r="L237" s="313"/>
      <c r="M237" s="313"/>
      <c r="N237" s="313"/>
      <c r="O237" s="313"/>
      <c r="P237" s="313"/>
      <c r="Q237" s="313"/>
      <c r="R237" s="313"/>
      <c r="S237" s="313"/>
      <c r="T237" s="313"/>
      <c r="U237" s="313"/>
      <c r="V237" s="313"/>
      <c r="W237" s="313"/>
      <c r="X237" s="313"/>
      <c r="Y237" s="313"/>
      <c r="Z237" s="313"/>
      <c r="AA237" s="313"/>
      <c r="AB237" s="313">
        <v>37.1528</v>
      </c>
      <c r="AC237" s="313"/>
      <c r="AD237" s="313"/>
      <c r="AE237" s="313"/>
      <c r="AF237" s="313"/>
      <c r="AG237" s="313">
        <v>46.441</v>
      </c>
    </row>
    <row r="238" s="304" customFormat="1" ht="22.8" customHeight="1" spans="1:33">
      <c r="A238" s="314" t="s">
        <v>738</v>
      </c>
      <c r="B238" s="314" t="s">
        <v>583</v>
      </c>
      <c r="C238" s="314" t="s">
        <v>583</v>
      </c>
      <c r="D238" s="315" t="s">
        <v>799</v>
      </c>
      <c r="E238" s="316" t="s">
        <v>800</v>
      </c>
      <c r="F238" s="318">
        <v>83.5938</v>
      </c>
      <c r="G238" s="318"/>
      <c r="H238" s="318"/>
      <c r="I238" s="318"/>
      <c r="J238" s="318"/>
      <c r="K238" s="318"/>
      <c r="L238" s="318"/>
      <c r="M238" s="318"/>
      <c r="N238" s="318"/>
      <c r="O238" s="318"/>
      <c r="P238" s="318"/>
      <c r="Q238" s="318"/>
      <c r="R238" s="318"/>
      <c r="S238" s="318"/>
      <c r="T238" s="318"/>
      <c r="U238" s="318"/>
      <c r="V238" s="318"/>
      <c r="W238" s="318"/>
      <c r="X238" s="318"/>
      <c r="Y238" s="318"/>
      <c r="Z238" s="318"/>
      <c r="AA238" s="318"/>
      <c r="AB238" s="318">
        <v>37.1528</v>
      </c>
      <c r="AC238" s="318"/>
      <c r="AD238" s="318"/>
      <c r="AE238" s="318"/>
      <c r="AF238" s="318"/>
      <c r="AG238" s="318">
        <v>46.441</v>
      </c>
    </row>
    <row r="239" s="304" customFormat="1" ht="22.8" customHeight="1" spans="1:33">
      <c r="A239" s="309"/>
      <c r="B239" s="309"/>
      <c r="C239" s="309"/>
      <c r="D239" s="312" t="s">
        <v>823</v>
      </c>
      <c r="E239" s="312" t="s">
        <v>824</v>
      </c>
      <c r="F239" s="313">
        <v>86.1253</v>
      </c>
      <c r="G239" s="313"/>
      <c r="H239" s="313"/>
      <c r="I239" s="313"/>
      <c r="J239" s="313"/>
      <c r="K239" s="313"/>
      <c r="L239" s="313"/>
      <c r="M239" s="313"/>
      <c r="N239" s="313"/>
      <c r="O239" s="313"/>
      <c r="P239" s="313"/>
      <c r="Q239" s="313"/>
      <c r="R239" s="313"/>
      <c r="S239" s="313"/>
      <c r="T239" s="313"/>
      <c r="U239" s="313"/>
      <c r="V239" s="313"/>
      <c r="W239" s="313"/>
      <c r="X239" s="313"/>
      <c r="Y239" s="313"/>
      <c r="Z239" s="313"/>
      <c r="AA239" s="313"/>
      <c r="AB239" s="313">
        <v>38.2779</v>
      </c>
      <c r="AC239" s="313"/>
      <c r="AD239" s="313"/>
      <c r="AE239" s="313"/>
      <c r="AF239" s="313"/>
      <c r="AG239" s="313">
        <v>47.8474</v>
      </c>
    </row>
    <row r="240" s="304" customFormat="1" ht="22.8" customHeight="1" spans="1:33">
      <c r="A240" s="321" t="s">
        <v>738</v>
      </c>
      <c r="B240" s="321"/>
      <c r="C240" s="321"/>
      <c r="D240" s="311" t="s">
        <v>738</v>
      </c>
      <c r="E240" s="311" t="s">
        <v>216</v>
      </c>
      <c r="F240" s="313">
        <v>86.1253</v>
      </c>
      <c r="G240" s="313"/>
      <c r="H240" s="313"/>
      <c r="I240" s="313"/>
      <c r="J240" s="313"/>
      <c r="K240" s="313"/>
      <c r="L240" s="313"/>
      <c r="M240" s="313"/>
      <c r="N240" s="313"/>
      <c r="O240" s="313"/>
      <c r="P240" s="313"/>
      <c r="Q240" s="313"/>
      <c r="R240" s="313"/>
      <c r="S240" s="313"/>
      <c r="T240" s="313"/>
      <c r="U240" s="313"/>
      <c r="V240" s="313"/>
      <c r="W240" s="313"/>
      <c r="X240" s="313"/>
      <c r="Y240" s="313"/>
      <c r="Z240" s="313"/>
      <c r="AA240" s="313"/>
      <c r="AB240" s="313">
        <v>38.2779</v>
      </c>
      <c r="AC240" s="313"/>
      <c r="AD240" s="313"/>
      <c r="AE240" s="313"/>
      <c r="AF240" s="313"/>
      <c r="AG240" s="313">
        <v>47.8474</v>
      </c>
    </row>
    <row r="241" s="304" customFormat="1" ht="22.8" customHeight="1" spans="1:33">
      <c r="A241" s="321" t="s">
        <v>738</v>
      </c>
      <c r="B241" s="321" t="s">
        <v>583</v>
      </c>
      <c r="C241" s="321"/>
      <c r="D241" s="311" t="s">
        <v>793</v>
      </c>
      <c r="E241" s="311" t="s">
        <v>219</v>
      </c>
      <c r="F241" s="313">
        <v>86.1253</v>
      </c>
      <c r="G241" s="313"/>
      <c r="H241" s="313"/>
      <c r="I241" s="313"/>
      <c r="J241" s="313"/>
      <c r="K241" s="313"/>
      <c r="L241" s="313"/>
      <c r="M241" s="313"/>
      <c r="N241" s="313"/>
      <c r="O241" s="313"/>
      <c r="P241" s="313"/>
      <c r="Q241" s="313"/>
      <c r="R241" s="313"/>
      <c r="S241" s="313"/>
      <c r="T241" s="313"/>
      <c r="U241" s="313"/>
      <c r="V241" s="313"/>
      <c r="W241" s="313"/>
      <c r="X241" s="313"/>
      <c r="Y241" s="313"/>
      <c r="Z241" s="313"/>
      <c r="AA241" s="313"/>
      <c r="AB241" s="313">
        <v>38.2779</v>
      </c>
      <c r="AC241" s="313"/>
      <c r="AD241" s="313"/>
      <c r="AE241" s="313"/>
      <c r="AF241" s="313"/>
      <c r="AG241" s="313">
        <v>47.8474</v>
      </c>
    </row>
    <row r="242" s="304" customFormat="1" ht="22.8" customHeight="1" spans="1:33">
      <c r="A242" s="314" t="s">
        <v>738</v>
      </c>
      <c r="B242" s="314" t="s">
        <v>583</v>
      </c>
      <c r="C242" s="314" t="s">
        <v>583</v>
      </c>
      <c r="D242" s="315" t="s">
        <v>799</v>
      </c>
      <c r="E242" s="316" t="s">
        <v>800</v>
      </c>
      <c r="F242" s="318">
        <v>86.1253</v>
      </c>
      <c r="G242" s="318"/>
      <c r="H242" s="318"/>
      <c r="I242" s="318"/>
      <c r="J242" s="318"/>
      <c r="K242" s="318"/>
      <c r="L242" s="318"/>
      <c r="M242" s="318"/>
      <c r="N242" s="318"/>
      <c r="O242" s="318"/>
      <c r="P242" s="318"/>
      <c r="Q242" s="318"/>
      <c r="R242" s="318"/>
      <c r="S242" s="318"/>
      <c r="T242" s="318"/>
      <c r="U242" s="318"/>
      <c r="V242" s="318"/>
      <c r="W242" s="318"/>
      <c r="X242" s="318"/>
      <c r="Y242" s="318"/>
      <c r="Z242" s="318"/>
      <c r="AA242" s="318"/>
      <c r="AB242" s="318">
        <v>38.2779</v>
      </c>
      <c r="AC242" s="318"/>
      <c r="AD242" s="318"/>
      <c r="AE242" s="318"/>
      <c r="AF242" s="318"/>
      <c r="AG242" s="318">
        <v>47.8474</v>
      </c>
    </row>
    <row r="243" s="304" customFormat="1" ht="22.8" customHeight="1" spans="1:33">
      <c r="A243" s="309"/>
      <c r="B243" s="309"/>
      <c r="C243" s="309"/>
      <c r="D243" s="312" t="s">
        <v>825</v>
      </c>
      <c r="E243" s="312" t="s">
        <v>826</v>
      </c>
      <c r="F243" s="313">
        <v>66.609</v>
      </c>
      <c r="G243" s="313"/>
      <c r="H243" s="313"/>
      <c r="I243" s="313"/>
      <c r="J243" s="313"/>
      <c r="K243" s="313"/>
      <c r="L243" s="313"/>
      <c r="M243" s="313"/>
      <c r="N243" s="313"/>
      <c r="O243" s="313"/>
      <c r="P243" s="313"/>
      <c r="Q243" s="313"/>
      <c r="R243" s="313"/>
      <c r="S243" s="313"/>
      <c r="T243" s="313"/>
      <c r="U243" s="313"/>
      <c r="V243" s="313"/>
      <c r="W243" s="313"/>
      <c r="X243" s="313"/>
      <c r="Y243" s="313"/>
      <c r="Z243" s="313"/>
      <c r="AA243" s="313"/>
      <c r="AB243" s="313">
        <v>29.604</v>
      </c>
      <c r="AC243" s="313"/>
      <c r="AD243" s="313"/>
      <c r="AE243" s="313"/>
      <c r="AF243" s="313"/>
      <c r="AG243" s="313">
        <v>37.005</v>
      </c>
    </row>
    <row r="244" s="304" customFormat="1" ht="22.8" customHeight="1" spans="1:33">
      <c r="A244" s="321" t="s">
        <v>738</v>
      </c>
      <c r="B244" s="321"/>
      <c r="C244" s="321"/>
      <c r="D244" s="311" t="s">
        <v>738</v>
      </c>
      <c r="E244" s="311" t="s">
        <v>216</v>
      </c>
      <c r="F244" s="313">
        <v>66.609</v>
      </c>
      <c r="G244" s="313"/>
      <c r="H244" s="313"/>
      <c r="I244" s="313"/>
      <c r="J244" s="313"/>
      <c r="K244" s="313"/>
      <c r="L244" s="313"/>
      <c r="M244" s="313"/>
      <c r="N244" s="313"/>
      <c r="O244" s="313"/>
      <c r="P244" s="313"/>
      <c r="Q244" s="313"/>
      <c r="R244" s="313"/>
      <c r="S244" s="313"/>
      <c r="T244" s="313"/>
      <c r="U244" s="313"/>
      <c r="V244" s="313"/>
      <c r="W244" s="313"/>
      <c r="X244" s="313"/>
      <c r="Y244" s="313"/>
      <c r="Z244" s="313"/>
      <c r="AA244" s="313"/>
      <c r="AB244" s="313">
        <v>29.604</v>
      </c>
      <c r="AC244" s="313"/>
      <c r="AD244" s="313"/>
      <c r="AE244" s="313"/>
      <c r="AF244" s="313"/>
      <c r="AG244" s="313">
        <v>37.005</v>
      </c>
    </row>
    <row r="245" s="304" customFormat="1" ht="22.8" customHeight="1" spans="1:33">
      <c r="A245" s="321" t="s">
        <v>738</v>
      </c>
      <c r="B245" s="321" t="s">
        <v>583</v>
      </c>
      <c r="C245" s="321"/>
      <c r="D245" s="311" t="s">
        <v>793</v>
      </c>
      <c r="E245" s="311" t="s">
        <v>219</v>
      </c>
      <c r="F245" s="313">
        <v>66.609</v>
      </c>
      <c r="G245" s="313"/>
      <c r="H245" s="313"/>
      <c r="I245" s="313"/>
      <c r="J245" s="313"/>
      <c r="K245" s="313"/>
      <c r="L245" s="313"/>
      <c r="M245" s="313"/>
      <c r="N245" s="313"/>
      <c r="O245" s="313"/>
      <c r="P245" s="313"/>
      <c r="Q245" s="313"/>
      <c r="R245" s="313"/>
      <c r="S245" s="313"/>
      <c r="T245" s="313"/>
      <c r="U245" s="313"/>
      <c r="V245" s="313"/>
      <c r="W245" s="313"/>
      <c r="X245" s="313"/>
      <c r="Y245" s="313"/>
      <c r="Z245" s="313"/>
      <c r="AA245" s="313"/>
      <c r="AB245" s="313">
        <v>29.604</v>
      </c>
      <c r="AC245" s="313"/>
      <c r="AD245" s="313"/>
      <c r="AE245" s="313"/>
      <c r="AF245" s="313"/>
      <c r="AG245" s="313">
        <v>37.005</v>
      </c>
    </row>
    <row r="246" s="304" customFormat="1" ht="22.8" customHeight="1" spans="1:33">
      <c r="A246" s="314" t="s">
        <v>738</v>
      </c>
      <c r="B246" s="314" t="s">
        <v>583</v>
      </c>
      <c r="C246" s="314" t="s">
        <v>583</v>
      </c>
      <c r="D246" s="315" t="s">
        <v>799</v>
      </c>
      <c r="E246" s="316" t="s">
        <v>800</v>
      </c>
      <c r="F246" s="318">
        <v>37.005</v>
      </c>
      <c r="G246" s="318"/>
      <c r="H246" s="318"/>
      <c r="I246" s="318"/>
      <c r="J246" s="318"/>
      <c r="K246" s="318"/>
      <c r="L246" s="318"/>
      <c r="M246" s="318"/>
      <c r="N246" s="318"/>
      <c r="O246" s="318"/>
      <c r="P246" s="318"/>
      <c r="Q246" s="318"/>
      <c r="R246" s="318"/>
      <c r="S246" s="318"/>
      <c r="T246" s="318"/>
      <c r="U246" s="318"/>
      <c r="V246" s="318"/>
      <c r="W246" s="318"/>
      <c r="X246" s="318"/>
      <c r="Y246" s="318"/>
      <c r="Z246" s="318"/>
      <c r="AA246" s="318"/>
      <c r="AB246" s="318"/>
      <c r="AC246" s="318"/>
      <c r="AD246" s="318"/>
      <c r="AE246" s="318"/>
      <c r="AF246" s="318"/>
      <c r="AG246" s="318">
        <v>37.005</v>
      </c>
    </row>
    <row r="247" s="304" customFormat="1" ht="22.8" customHeight="1" spans="1:33">
      <c r="A247" s="314" t="s">
        <v>738</v>
      </c>
      <c r="B247" s="314" t="s">
        <v>583</v>
      </c>
      <c r="C247" s="314" t="s">
        <v>622</v>
      </c>
      <c r="D247" s="315" t="s">
        <v>801</v>
      </c>
      <c r="E247" s="316" t="s">
        <v>802</v>
      </c>
      <c r="F247" s="318">
        <v>29.604</v>
      </c>
      <c r="G247" s="318"/>
      <c r="H247" s="318"/>
      <c r="I247" s="318"/>
      <c r="J247" s="318"/>
      <c r="K247" s="318"/>
      <c r="L247" s="318"/>
      <c r="M247" s="318"/>
      <c r="N247" s="318"/>
      <c r="O247" s="318"/>
      <c r="P247" s="318"/>
      <c r="Q247" s="318"/>
      <c r="R247" s="318"/>
      <c r="S247" s="318"/>
      <c r="T247" s="318"/>
      <c r="U247" s="318"/>
      <c r="V247" s="318"/>
      <c r="W247" s="318"/>
      <c r="X247" s="318"/>
      <c r="Y247" s="318"/>
      <c r="Z247" s="318"/>
      <c r="AA247" s="318"/>
      <c r="AB247" s="318">
        <v>29.604</v>
      </c>
      <c r="AC247" s="318"/>
      <c r="AD247" s="318"/>
      <c r="AE247" s="318"/>
      <c r="AF247" s="318"/>
      <c r="AG247" s="318"/>
    </row>
    <row r="248" s="304" customFormat="1" ht="22.8" customHeight="1" spans="1:33">
      <c r="A248" s="309"/>
      <c r="B248" s="309"/>
      <c r="C248" s="309"/>
      <c r="D248" s="312" t="s">
        <v>827</v>
      </c>
      <c r="E248" s="312" t="s">
        <v>828</v>
      </c>
      <c r="F248" s="313">
        <v>54.1803</v>
      </c>
      <c r="G248" s="313"/>
      <c r="H248" s="313"/>
      <c r="I248" s="313"/>
      <c r="J248" s="313"/>
      <c r="K248" s="313"/>
      <c r="L248" s="313"/>
      <c r="M248" s="313"/>
      <c r="N248" s="313"/>
      <c r="O248" s="313"/>
      <c r="P248" s="313"/>
      <c r="Q248" s="313"/>
      <c r="R248" s="313"/>
      <c r="S248" s="313"/>
      <c r="T248" s="313"/>
      <c r="U248" s="313"/>
      <c r="V248" s="313"/>
      <c r="W248" s="313"/>
      <c r="X248" s="313"/>
      <c r="Y248" s="313"/>
      <c r="Z248" s="313"/>
      <c r="AA248" s="313"/>
      <c r="AB248" s="313">
        <v>24.0801</v>
      </c>
      <c r="AC248" s="313"/>
      <c r="AD248" s="313"/>
      <c r="AE248" s="313"/>
      <c r="AF248" s="313"/>
      <c r="AG248" s="313">
        <v>30.1002</v>
      </c>
    </row>
    <row r="249" s="304" customFormat="1" ht="22.8" customHeight="1" spans="1:33">
      <c r="A249" s="321" t="s">
        <v>738</v>
      </c>
      <c r="B249" s="321"/>
      <c r="C249" s="321"/>
      <c r="D249" s="311" t="s">
        <v>738</v>
      </c>
      <c r="E249" s="311" t="s">
        <v>216</v>
      </c>
      <c r="F249" s="313">
        <v>54.1803</v>
      </c>
      <c r="G249" s="313"/>
      <c r="H249" s="313"/>
      <c r="I249" s="313"/>
      <c r="J249" s="313"/>
      <c r="K249" s="313"/>
      <c r="L249" s="313"/>
      <c r="M249" s="313"/>
      <c r="N249" s="313"/>
      <c r="O249" s="313"/>
      <c r="P249" s="313"/>
      <c r="Q249" s="313"/>
      <c r="R249" s="313"/>
      <c r="S249" s="313"/>
      <c r="T249" s="313"/>
      <c r="U249" s="313"/>
      <c r="V249" s="313"/>
      <c r="W249" s="313"/>
      <c r="X249" s="313"/>
      <c r="Y249" s="313"/>
      <c r="Z249" s="313"/>
      <c r="AA249" s="313"/>
      <c r="AB249" s="313">
        <v>24.0801</v>
      </c>
      <c r="AC249" s="313"/>
      <c r="AD249" s="313"/>
      <c r="AE249" s="313"/>
      <c r="AF249" s="313"/>
      <c r="AG249" s="313">
        <v>30.1002</v>
      </c>
    </row>
    <row r="250" s="304" customFormat="1" ht="22.8" customHeight="1" spans="1:33">
      <c r="A250" s="321" t="s">
        <v>738</v>
      </c>
      <c r="B250" s="321" t="s">
        <v>583</v>
      </c>
      <c r="C250" s="321"/>
      <c r="D250" s="311" t="s">
        <v>793</v>
      </c>
      <c r="E250" s="311" t="s">
        <v>219</v>
      </c>
      <c r="F250" s="313">
        <v>54.1803</v>
      </c>
      <c r="G250" s="313"/>
      <c r="H250" s="313"/>
      <c r="I250" s="313"/>
      <c r="J250" s="313"/>
      <c r="K250" s="313"/>
      <c r="L250" s="313"/>
      <c r="M250" s="313"/>
      <c r="N250" s="313"/>
      <c r="O250" s="313"/>
      <c r="P250" s="313"/>
      <c r="Q250" s="313"/>
      <c r="R250" s="313"/>
      <c r="S250" s="313"/>
      <c r="T250" s="313"/>
      <c r="U250" s="313"/>
      <c r="V250" s="313"/>
      <c r="W250" s="313"/>
      <c r="X250" s="313"/>
      <c r="Y250" s="313"/>
      <c r="Z250" s="313"/>
      <c r="AA250" s="313"/>
      <c r="AB250" s="313">
        <v>24.0801</v>
      </c>
      <c r="AC250" s="313"/>
      <c r="AD250" s="313"/>
      <c r="AE250" s="313"/>
      <c r="AF250" s="313"/>
      <c r="AG250" s="313">
        <v>30.1002</v>
      </c>
    </row>
    <row r="251" s="304" customFormat="1" ht="22.8" customHeight="1" spans="1:33">
      <c r="A251" s="314" t="s">
        <v>738</v>
      </c>
      <c r="B251" s="314" t="s">
        <v>583</v>
      </c>
      <c r="C251" s="314" t="s">
        <v>583</v>
      </c>
      <c r="D251" s="315" t="s">
        <v>799</v>
      </c>
      <c r="E251" s="316" t="s">
        <v>800</v>
      </c>
      <c r="F251" s="318">
        <v>54.1803</v>
      </c>
      <c r="G251" s="318"/>
      <c r="H251" s="318"/>
      <c r="I251" s="318"/>
      <c r="J251" s="318"/>
      <c r="K251" s="318"/>
      <c r="L251" s="318"/>
      <c r="M251" s="318"/>
      <c r="N251" s="318"/>
      <c r="O251" s="318"/>
      <c r="P251" s="318"/>
      <c r="Q251" s="318"/>
      <c r="R251" s="318"/>
      <c r="S251" s="318"/>
      <c r="T251" s="318"/>
      <c r="U251" s="318"/>
      <c r="V251" s="318"/>
      <c r="W251" s="318"/>
      <c r="X251" s="318"/>
      <c r="Y251" s="318"/>
      <c r="Z251" s="318"/>
      <c r="AA251" s="318"/>
      <c r="AB251" s="318">
        <v>24.0801</v>
      </c>
      <c r="AC251" s="318"/>
      <c r="AD251" s="318"/>
      <c r="AE251" s="318"/>
      <c r="AF251" s="318"/>
      <c r="AG251" s="318">
        <v>30.1002</v>
      </c>
    </row>
    <row r="252" s="304" customFormat="1" ht="22.8" customHeight="1" spans="1:33">
      <c r="A252" s="309"/>
      <c r="B252" s="309"/>
      <c r="C252" s="309"/>
      <c r="D252" s="312" t="s">
        <v>829</v>
      </c>
      <c r="E252" s="312" t="s">
        <v>830</v>
      </c>
      <c r="F252" s="313">
        <v>60.6582</v>
      </c>
      <c r="G252" s="313"/>
      <c r="H252" s="313"/>
      <c r="I252" s="313"/>
      <c r="J252" s="313"/>
      <c r="K252" s="313"/>
      <c r="L252" s="313"/>
      <c r="M252" s="313"/>
      <c r="N252" s="313"/>
      <c r="O252" s="313"/>
      <c r="P252" s="313"/>
      <c r="Q252" s="313"/>
      <c r="R252" s="313"/>
      <c r="S252" s="313"/>
      <c r="T252" s="313"/>
      <c r="U252" s="313"/>
      <c r="V252" s="313"/>
      <c r="W252" s="313"/>
      <c r="X252" s="313"/>
      <c r="Y252" s="313"/>
      <c r="Z252" s="313"/>
      <c r="AA252" s="313"/>
      <c r="AB252" s="313">
        <v>26.9592</v>
      </c>
      <c r="AC252" s="313"/>
      <c r="AD252" s="313"/>
      <c r="AE252" s="313"/>
      <c r="AF252" s="313"/>
      <c r="AG252" s="313">
        <v>33.699</v>
      </c>
    </row>
    <row r="253" s="304" customFormat="1" ht="22.8" customHeight="1" spans="1:33">
      <c r="A253" s="321" t="s">
        <v>738</v>
      </c>
      <c r="B253" s="321"/>
      <c r="C253" s="321"/>
      <c r="D253" s="311" t="s">
        <v>738</v>
      </c>
      <c r="E253" s="311" t="s">
        <v>216</v>
      </c>
      <c r="F253" s="313">
        <v>60.6582</v>
      </c>
      <c r="G253" s="313"/>
      <c r="H253" s="313"/>
      <c r="I253" s="313"/>
      <c r="J253" s="313"/>
      <c r="K253" s="313"/>
      <c r="L253" s="313"/>
      <c r="M253" s="313"/>
      <c r="N253" s="313"/>
      <c r="O253" s="313"/>
      <c r="P253" s="313"/>
      <c r="Q253" s="313"/>
      <c r="R253" s="313"/>
      <c r="S253" s="313"/>
      <c r="T253" s="313"/>
      <c r="U253" s="313"/>
      <c r="V253" s="313"/>
      <c r="W253" s="313"/>
      <c r="X253" s="313"/>
      <c r="Y253" s="313"/>
      <c r="Z253" s="313"/>
      <c r="AA253" s="313"/>
      <c r="AB253" s="313">
        <v>26.9592</v>
      </c>
      <c r="AC253" s="313"/>
      <c r="AD253" s="313"/>
      <c r="AE253" s="313"/>
      <c r="AF253" s="313"/>
      <c r="AG253" s="313">
        <v>33.699</v>
      </c>
    </row>
    <row r="254" s="304" customFormat="1" ht="22.8" customHeight="1" spans="1:33">
      <c r="A254" s="321" t="s">
        <v>738</v>
      </c>
      <c r="B254" s="321" t="s">
        <v>583</v>
      </c>
      <c r="C254" s="321"/>
      <c r="D254" s="311" t="s">
        <v>793</v>
      </c>
      <c r="E254" s="311" t="s">
        <v>219</v>
      </c>
      <c r="F254" s="313">
        <v>60.6582</v>
      </c>
      <c r="G254" s="313"/>
      <c r="H254" s="313"/>
      <c r="I254" s="313"/>
      <c r="J254" s="313"/>
      <c r="K254" s="313"/>
      <c r="L254" s="313"/>
      <c r="M254" s="313"/>
      <c r="N254" s="313"/>
      <c r="O254" s="313"/>
      <c r="P254" s="313"/>
      <c r="Q254" s="313"/>
      <c r="R254" s="313"/>
      <c r="S254" s="313"/>
      <c r="T254" s="313"/>
      <c r="U254" s="313"/>
      <c r="V254" s="313"/>
      <c r="W254" s="313"/>
      <c r="X254" s="313"/>
      <c r="Y254" s="313"/>
      <c r="Z254" s="313"/>
      <c r="AA254" s="313"/>
      <c r="AB254" s="313">
        <v>26.9592</v>
      </c>
      <c r="AC254" s="313"/>
      <c r="AD254" s="313"/>
      <c r="AE254" s="313"/>
      <c r="AF254" s="313"/>
      <c r="AG254" s="313">
        <v>33.699</v>
      </c>
    </row>
    <row r="255" s="304" customFormat="1" ht="22.8" customHeight="1" spans="1:33">
      <c r="A255" s="314" t="s">
        <v>738</v>
      </c>
      <c r="B255" s="314" t="s">
        <v>583</v>
      </c>
      <c r="C255" s="314" t="s">
        <v>583</v>
      </c>
      <c r="D255" s="315" t="s">
        <v>799</v>
      </c>
      <c r="E255" s="316" t="s">
        <v>800</v>
      </c>
      <c r="F255" s="318">
        <v>60.6582</v>
      </c>
      <c r="G255" s="318"/>
      <c r="H255" s="318"/>
      <c r="I255" s="318"/>
      <c r="J255" s="318"/>
      <c r="K255" s="318"/>
      <c r="L255" s="318"/>
      <c r="M255" s="318"/>
      <c r="N255" s="318"/>
      <c r="O255" s="318"/>
      <c r="P255" s="318"/>
      <c r="Q255" s="318"/>
      <c r="R255" s="318"/>
      <c r="S255" s="318"/>
      <c r="T255" s="318"/>
      <c r="U255" s="318"/>
      <c r="V255" s="318"/>
      <c r="W255" s="318"/>
      <c r="X255" s="318"/>
      <c r="Y255" s="318"/>
      <c r="Z255" s="318"/>
      <c r="AA255" s="318"/>
      <c r="AB255" s="318">
        <v>26.9592</v>
      </c>
      <c r="AC255" s="318"/>
      <c r="AD255" s="318"/>
      <c r="AE255" s="318"/>
      <c r="AF255" s="318"/>
      <c r="AG255" s="318">
        <v>33.699</v>
      </c>
    </row>
    <row r="256" s="304" customFormat="1" ht="22.8" customHeight="1" spans="1:33">
      <c r="A256" s="309"/>
      <c r="B256" s="309"/>
      <c r="C256" s="309"/>
      <c r="D256" s="312" t="s">
        <v>831</v>
      </c>
      <c r="E256" s="312" t="s">
        <v>832</v>
      </c>
      <c r="F256" s="313">
        <v>75.2918</v>
      </c>
      <c r="G256" s="313"/>
      <c r="H256" s="313"/>
      <c r="I256" s="313"/>
      <c r="J256" s="313"/>
      <c r="K256" s="313"/>
      <c r="L256" s="313"/>
      <c r="M256" s="313"/>
      <c r="N256" s="313"/>
      <c r="O256" s="313"/>
      <c r="P256" s="313"/>
      <c r="Q256" s="313"/>
      <c r="R256" s="313"/>
      <c r="S256" s="313"/>
      <c r="T256" s="313"/>
      <c r="U256" s="313"/>
      <c r="V256" s="313"/>
      <c r="W256" s="313"/>
      <c r="X256" s="313"/>
      <c r="Y256" s="313"/>
      <c r="Z256" s="313"/>
      <c r="AA256" s="313"/>
      <c r="AB256" s="313">
        <v>33.463</v>
      </c>
      <c r="AC256" s="313"/>
      <c r="AD256" s="313"/>
      <c r="AE256" s="313"/>
      <c r="AF256" s="313"/>
      <c r="AG256" s="313">
        <v>41.8288</v>
      </c>
    </row>
    <row r="257" s="304" customFormat="1" ht="22.8" customHeight="1" spans="1:33">
      <c r="A257" s="321" t="s">
        <v>738</v>
      </c>
      <c r="B257" s="321"/>
      <c r="C257" s="321"/>
      <c r="D257" s="311" t="s">
        <v>738</v>
      </c>
      <c r="E257" s="311" t="s">
        <v>216</v>
      </c>
      <c r="F257" s="313">
        <v>75.2918</v>
      </c>
      <c r="G257" s="313"/>
      <c r="H257" s="313"/>
      <c r="I257" s="313"/>
      <c r="J257" s="313"/>
      <c r="K257" s="313"/>
      <c r="L257" s="313"/>
      <c r="M257" s="313"/>
      <c r="N257" s="313"/>
      <c r="O257" s="313"/>
      <c r="P257" s="313"/>
      <c r="Q257" s="313"/>
      <c r="R257" s="313"/>
      <c r="S257" s="313"/>
      <c r="T257" s="313"/>
      <c r="U257" s="313"/>
      <c r="V257" s="313"/>
      <c r="W257" s="313"/>
      <c r="X257" s="313"/>
      <c r="Y257" s="313"/>
      <c r="Z257" s="313"/>
      <c r="AA257" s="313"/>
      <c r="AB257" s="313">
        <v>33.463</v>
      </c>
      <c r="AC257" s="313"/>
      <c r="AD257" s="313"/>
      <c r="AE257" s="313"/>
      <c r="AF257" s="313"/>
      <c r="AG257" s="313">
        <v>41.8288</v>
      </c>
    </row>
    <row r="258" s="304" customFormat="1" ht="22.8" customHeight="1" spans="1:33">
      <c r="A258" s="321" t="s">
        <v>738</v>
      </c>
      <c r="B258" s="321" t="s">
        <v>583</v>
      </c>
      <c r="C258" s="321"/>
      <c r="D258" s="311" t="s">
        <v>793</v>
      </c>
      <c r="E258" s="311" t="s">
        <v>219</v>
      </c>
      <c r="F258" s="313">
        <v>75.2918</v>
      </c>
      <c r="G258" s="313"/>
      <c r="H258" s="313"/>
      <c r="I258" s="313"/>
      <c r="J258" s="313"/>
      <c r="K258" s="313"/>
      <c r="L258" s="313"/>
      <c r="M258" s="313"/>
      <c r="N258" s="313"/>
      <c r="O258" s="313"/>
      <c r="P258" s="313"/>
      <c r="Q258" s="313"/>
      <c r="R258" s="313"/>
      <c r="S258" s="313"/>
      <c r="T258" s="313"/>
      <c r="U258" s="313"/>
      <c r="V258" s="313"/>
      <c r="W258" s="313"/>
      <c r="X258" s="313"/>
      <c r="Y258" s="313"/>
      <c r="Z258" s="313"/>
      <c r="AA258" s="313"/>
      <c r="AB258" s="313">
        <v>33.463</v>
      </c>
      <c r="AC258" s="313"/>
      <c r="AD258" s="313"/>
      <c r="AE258" s="313"/>
      <c r="AF258" s="313"/>
      <c r="AG258" s="313">
        <v>41.8288</v>
      </c>
    </row>
    <row r="259" s="304" customFormat="1" ht="22.8" customHeight="1" spans="1:33">
      <c r="A259" s="314" t="s">
        <v>738</v>
      </c>
      <c r="B259" s="314" t="s">
        <v>583</v>
      </c>
      <c r="C259" s="314" t="s">
        <v>583</v>
      </c>
      <c r="D259" s="315" t="s">
        <v>799</v>
      </c>
      <c r="E259" s="316" t="s">
        <v>800</v>
      </c>
      <c r="F259" s="318">
        <v>75.2918</v>
      </c>
      <c r="G259" s="318"/>
      <c r="H259" s="318"/>
      <c r="I259" s="318"/>
      <c r="J259" s="318"/>
      <c r="K259" s="318"/>
      <c r="L259" s="318"/>
      <c r="M259" s="318"/>
      <c r="N259" s="318"/>
      <c r="O259" s="318"/>
      <c r="P259" s="318"/>
      <c r="Q259" s="318"/>
      <c r="R259" s="318"/>
      <c r="S259" s="318"/>
      <c r="T259" s="318"/>
      <c r="U259" s="318"/>
      <c r="V259" s="318"/>
      <c r="W259" s="318"/>
      <c r="X259" s="318"/>
      <c r="Y259" s="318"/>
      <c r="Z259" s="318"/>
      <c r="AA259" s="318"/>
      <c r="AB259" s="318">
        <v>33.463</v>
      </c>
      <c r="AC259" s="318"/>
      <c r="AD259" s="318"/>
      <c r="AE259" s="318"/>
      <c r="AF259" s="318"/>
      <c r="AG259" s="318">
        <v>41.8288</v>
      </c>
    </row>
    <row r="260" s="304" customFormat="1" ht="22.8" customHeight="1" spans="1:33">
      <c r="A260" s="309"/>
      <c r="B260" s="309"/>
      <c r="C260" s="309"/>
      <c r="D260" s="312" t="s">
        <v>833</v>
      </c>
      <c r="E260" s="312" t="s">
        <v>834</v>
      </c>
      <c r="F260" s="313">
        <v>71.1817</v>
      </c>
      <c r="G260" s="313"/>
      <c r="H260" s="313"/>
      <c r="I260" s="313"/>
      <c r="J260" s="313"/>
      <c r="K260" s="313"/>
      <c r="L260" s="313"/>
      <c r="M260" s="313"/>
      <c r="N260" s="313"/>
      <c r="O260" s="313"/>
      <c r="P260" s="313"/>
      <c r="Q260" s="313"/>
      <c r="R260" s="313"/>
      <c r="S260" s="313"/>
      <c r="T260" s="313"/>
      <c r="U260" s="313"/>
      <c r="V260" s="313"/>
      <c r="W260" s="313"/>
      <c r="X260" s="313"/>
      <c r="Y260" s="313"/>
      <c r="Z260" s="313"/>
      <c r="AA260" s="313"/>
      <c r="AB260" s="313">
        <v>31.6363</v>
      </c>
      <c r="AC260" s="313"/>
      <c r="AD260" s="313"/>
      <c r="AE260" s="313"/>
      <c r="AF260" s="313"/>
      <c r="AG260" s="313">
        <v>39.5454</v>
      </c>
    </row>
    <row r="261" s="304" customFormat="1" ht="22.8" customHeight="1" spans="1:33">
      <c r="A261" s="321" t="s">
        <v>738</v>
      </c>
      <c r="B261" s="321"/>
      <c r="C261" s="321"/>
      <c r="D261" s="311" t="s">
        <v>738</v>
      </c>
      <c r="E261" s="311" t="s">
        <v>216</v>
      </c>
      <c r="F261" s="313">
        <v>71.1817</v>
      </c>
      <c r="G261" s="313"/>
      <c r="H261" s="313"/>
      <c r="I261" s="313"/>
      <c r="J261" s="313"/>
      <c r="K261" s="313"/>
      <c r="L261" s="313"/>
      <c r="M261" s="313"/>
      <c r="N261" s="313"/>
      <c r="O261" s="313"/>
      <c r="P261" s="313"/>
      <c r="Q261" s="313"/>
      <c r="R261" s="313"/>
      <c r="S261" s="313"/>
      <c r="T261" s="313"/>
      <c r="U261" s="313"/>
      <c r="V261" s="313"/>
      <c r="W261" s="313"/>
      <c r="X261" s="313"/>
      <c r="Y261" s="313"/>
      <c r="Z261" s="313"/>
      <c r="AA261" s="313"/>
      <c r="AB261" s="313">
        <v>31.6363</v>
      </c>
      <c r="AC261" s="313"/>
      <c r="AD261" s="313"/>
      <c r="AE261" s="313"/>
      <c r="AF261" s="313"/>
      <c r="AG261" s="313">
        <v>39.5454</v>
      </c>
    </row>
    <row r="262" s="304" customFormat="1" ht="22.8" customHeight="1" spans="1:33">
      <c r="A262" s="321" t="s">
        <v>738</v>
      </c>
      <c r="B262" s="321" t="s">
        <v>583</v>
      </c>
      <c r="C262" s="321"/>
      <c r="D262" s="311" t="s">
        <v>793</v>
      </c>
      <c r="E262" s="311" t="s">
        <v>219</v>
      </c>
      <c r="F262" s="313">
        <v>71.1817</v>
      </c>
      <c r="G262" s="313"/>
      <c r="H262" s="313"/>
      <c r="I262" s="313"/>
      <c r="J262" s="313"/>
      <c r="K262" s="313"/>
      <c r="L262" s="313"/>
      <c r="M262" s="313"/>
      <c r="N262" s="313"/>
      <c r="O262" s="313"/>
      <c r="P262" s="313"/>
      <c r="Q262" s="313"/>
      <c r="R262" s="313"/>
      <c r="S262" s="313"/>
      <c r="T262" s="313"/>
      <c r="U262" s="313"/>
      <c r="V262" s="313"/>
      <c r="W262" s="313"/>
      <c r="X262" s="313"/>
      <c r="Y262" s="313"/>
      <c r="Z262" s="313"/>
      <c r="AA262" s="313"/>
      <c r="AB262" s="313">
        <v>31.6363</v>
      </c>
      <c r="AC262" s="313"/>
      <c r="AD262" s="313"/>
      <c r="AE262" s="313"/>
      <c r="AF262" s="313"/>
      <c r="AG262" s="313">
        <v>39.5454</v>
      </c>
    </row>
    <row r="263" s="304" customFormat="1" ht="22.8" customHeight="1" spans="1:33">
      <c r="A263" s="314" t="s">
        <v>738</v>
      </c>
      <c r="B263" s="314" t="s">
        <v>583</v>
      </c>
      <c r="C263" s="314" t="s">
        <v>622</v>
      </c>
      <c r="D263" s="315" t="s">
        <v>801</v>
      </c>
      <c r="E263" s="316" t="s">
        <v>802</v>
      </c>
      <c r="F263" s="318">
        <v>71.1817</v>
      </c>
      <c r="G263" s="318"/>
      <c r="H263" s="318"/>
      <c r="I263" s="318"/>
      <c r="J263" s="318"/>
      <c r="K263" s="318"/>
      <c r="L263" s="318"/>
      <c r="M263" s="318"/>
      <c r="N263" s="318"/>
      <c r="O263" s="318"/>
      <c r="P263" s="318"/>
      <c r="Q263" s="318"/>
      <c r="R263" s="318"/>
      <c r="S263" s="318"/>
      <c r="T263" s="318"/>
      <c r="U263" s="318"/>
      <c r="V263" s="318"/>
      <c r="W263" s="318"/>
      <c r="X263" s="318"/>
      <c r="Y263" s="318"/>
      <c r="Z263" s="318"/>
      <c r="AA263" s="318"/>
      <c r="AB263" s="318">
        <v>31.6363</v>
      </c>
      <c r="AC263" s="318"/>
      <c r="AD263" s="318"/>
      <c r="AE263" s="318"/>
      <c r="AF263" s="318"/>
      <c r="AG263" s="318">
        <v>39.5454</v>
      </c>
    </row>
    <row r="264" s="304" customFormat="1" ht="22.8" customHeight="1" spans="1:33">
      <c r="A264" s="309"/>
      <c r="B264" s="309"/>
      <c r="C264" s="309"/>
      <c r="D264" s="312" t="s">
        <v>835</v>
      </c>
      <c r="E264" s="312" t="s">
        <v>836</v>
      </c>
      <c r="F264" s="313">
        <v>33.9874</v>
      </c>
      <c r="G264" s="313"/>
      <c r="H264" s="313"/>
      <c r="I264" s="313"/>
      <c r="J264" s="313"/>
      <c r="K264" s="313"/>
      <c r="L264" s="313"/>
      <c r="M264" s="313"/>
      <c r="N264" s="313"/>
      <c r="O264" s="313"/>
      <c r="P264" s="313"/>
      <c r="Q264" s="313"/>
      <c r="R264" s="313"/>
      <c r="S264" s="313"/>
      <c r="T264" s="313"/>
      <c r="U264" s="313"/>
      <c r="V264" s="313"/>
      <c r="W264" s="313"/>
      <c r="X264" s="313"/>
      <c r="Y264" s="313"/>
      <c r="Z264" s="313"/>
      <c r="AA264" s="313"/>
      <c r="AB264" s="313">
        <v>15.1055</v>
      </c>
      <c r="AC264" s="313"/>
      <c r="AD264" s="313"/>
      <c r="AE264" s="313"/>
      <c r="AF264" s="313"/>
      <c r="AG264" s="313">
        <v>18.8819</v>
      </c>
    </row>
    <row r="265" s="304" customFormat="1" ht="22.8" customHeight="1" spans="1:33">
      <c r="A265" s="321" t="s">
        <v>738</v>
      </c>
      <c r="B265" s="321"/>
      <c r="C265" s="321"/>
      <c r="D265" s="311" t="s">
        <v>738</v>
      </c>
      <c r="E265" s="311" t="s">
        <v>216</v>
      </c>
      <c r="F265" s="313">
        <v>33.9874</v>
      </c>
      <c r="G265" s="313"/>
      <c r="H265" s="313"/>
      <c r="I265" s="313"/>
      <c r="J265" s="313"/>
      <c r="K265" s="313"/>
      <c r="L265" s="313"/>
      <c r="M265" s="313"/>
      <c r="N265" s="313"/>
      <c r="O265" s="313"/>
      <c r="P265" s="313"/>
      <c r="Q265" s="313"/>
      <c r="R265" s="313"/>
      <c r="S265" s="313"/>
      <c r="T265" s="313"/>
      <c r="U265" s="313"/>
      <c r="V265" s="313"/>
      <c r="W265" s="313"/>
      <c r="X265" s="313"/>
      <c r="Y265" s="313"/>
      <c r="Z265" s="313"/>
      <c r="AA265" s="313"/>
      <c r="AB265" s="313">
        <v>15.1055</v>
      </c>
      <c r="AC265" s="313"/>
      <c r="AD265" s="313"/>
      <c r="AE265" s="313"/>
      <c r="AF265" s="313"/>
      <c r="AG265" s="313">
        <v>18.8819</v>
      </c>
    </row>
    <row r="266" s="304" customFormat="1" ht="22.8" customHeight="1" spans="1:33">
      <c r="A266" s="321" t="s">
        <v>738</v>
      </c>
      <c r="B266" s="321" t="s">
        <v>583</v>
      </c>
      <c r="C266" s="321"/>
      <c r="D266" s="311" t="s">
        <v>793</v>
      </c>
      <c r="E266" s="311" t="s">
        <v>219</v>
      </c>
      <c r="F266" s="313">
        <v>33.9874</v>
      </c>
      <c r="G266" s="313"/>
      <c r="H266" s="313"/>
      <c r="I266" s="313"/>
      <c r="J266" s="313"/>
      <c r="K266" s="313"/>
      <c r="L266" s="313"/>
      <c r="M266" s="313"/>
      <c r="N266" s="313"/>
      <c r="O266" s="313"/>
      <c r="P266" s="313"/>
      <c r="Q266" s="313"/>
      <c r="R266" s="313"/>
      <c r="S266" s="313"/>
      <c r="T266" s="313"/>
      <c r="U266" s="313"/>
      <c r="V266" s="313"/>
      <c r="W266" s="313"/>
      <c r="X266" s="313"/>
      <c r="Y266" s="313"/>
      <c r="Z266" s="313"/>
      <c r="AA266" s="313"/>
      <c r="AB266" s="313">
        <v>15.1055</v>
      </c>
      <c r="AC266" s="313"/>
      <c r="AD266" s="313"/>
      <c r="AE266" s="313"/>
      <c r="AF266" s="313"/>
      <c r="AG266" s="313">
        <v>18.8819</v>
      </c>
    </row>
    <row r="267" s="304" customFormat="1" ht="22.8" customHeight="1" spans="1:33">
      <c r="A267" s="314" t="s">
        <v>738</v>
      </c>
      <c r="B267" s="314" t="s">
        <v>583</v>
      </c>
      <c r="C267" s="314" t="s">
        <v>583</v>
      </c>
      <c r="D267" s="315" t="s">
        <v>799</v>
      </c>
      <c r="E267" s="316" t="s">
        <v>800</v>
      </c>
      <c r="F267" s="318">
        <v>18.8819</v>
      </c>
      <c r="G267" s="318"/>
      <c r="H267" s="318"/>
      <c r="I267" s="318"/>
      <c r="J267" s="318"/>
      <c r="K267" s="318"/>
      <c r="L267" s="318"/>
      <c r="M267" s="318"/>
      <c r="N267" s="318"/>
      <c r="O267" s="318"/>
      <c r="P267" s="318"/>
      <c r="Q267" s="318"/>
      <c r="R267" s="318"/>
      <c r="S267" s="318"/>
      <c r="T267" s="318"/>
      <c r="U267" s="318"/>
      <c r="V267" s="318"/>
      <c r="W267" s="318"/>
      <c r="X267" s="318"/>
      <c r="Y267" s="318"/>
      <c r="Z267" s="318"/>
      <c r="AA267" s="318"/>
      <c r="AB267" s="318"/>
      <c r="AC267" s="318"/>
      <c r="AD267" s="318"/>
      <c r="AE267" s="318"/>
      <c r="AF267" s="318"/>
      <c r="AG267" s="318">
        <v>18.8819</v>
      </c>
    </row>
    <row r="268" s="304" customFormat="1" ht="22.8" customHeight="1" spans="1:33">
      <c r="A268" s="314" t="s">
        <v>738</v>
      </c>
      <c r="B268" s="314" t="s">
        <v>583</v>
      </c>
      <c r="C268" s="314" t="s">
        <v>622</v>
      </c>
      <c r="D268" s="315" t="s">
        <v>801</v>
      </c>
      <c r="E268" s="316" t="s">
        <v>802</v>
      </c>
      <c r="F268" s="318">
        <v>15.1055</v>
      </c>
      <c r="G268" s="318"/>
      <c r="H268" s="318"/>
      <c r="I268" s="318"/>
      <c r="J268" s="318"/>
      <c r="K268" s="318"/>
      <c r="L268" s="318"/>
      <c r="M268" s="318"/>
      <c r="N268" s="318"/>
      <c r="O268" s="318"/>
      <c r="P268" s="318"/>
      <c r="Q268" s="318"/>
      <c r="R268" s="318"/>
      <c r="S268" s="318"/>
      <c r="T268" s="318"/>
      <c r="U268" s="318"/>
      <c r="V268" s="318"/>
      <c r="W268" s="318"/>
      <c r="X268" s="318"/>
      <c r="Y268" s="318"/>
      <c r="Z268" s="318"/>
      <c r="AA268" s="318"/>
      <c r="AB268" s="318">
        <v>15.1055</v>
      </c>
      <c r="AC268" s="318"/>
      <c r="AD268" s="318"/>
      <c r="AE268" s="318"/>
      <c r="AF268" s="318"/>
      <c r="AG268" s="318"/>
    </row>
    <row r="269" s="304" customFormat="1" ht="22.8" customHeight="1" spans="1:33">
      <c r="A269" s="309"/>
      <c r="B269" s="309"/>
      <c r="C269" s="309"/>
      <c r="D269" s="312" t="s">
        <v>839</v>
      </c>
      <c r="E269" s="312" t="s">
        <v>840</v>
      </c>
      <c r="F269" s="313">
        <v>2.5151</v>
      </c>
      <c r="G269" s="313"/>
      <c r="H269" s="313"/>
      <c r="I269" s="313"/>
      <c r="J269" s="313"/>
      <c r="K269" s="313"/>
      <c r="L269" s="313"/>
      <c r="M269" s="313"/>
      <c r="N269" s="313"/>
      <c r="O269" s="313"/>
      <c r="P269" s="313"/>
      <c r="Q269" s="313"/>
      <c r="R269" s="313"/>
      <c r="S269" s="313"/>
      <c r="T269" s="313"/>
      <c r="U269" s="313"/>
      <c r="V269" s="313"/>
      <c r="W269" s="313"/>
      <c r="X269" s="313"/>
      <c r="Y269" s="313"/>
      <c r="Z269" s="313"/>
      <c r="AA269" s="313"/>
      <c r="AB269" s="313">
        <v>1.1178</v>
      </c>
      <c r="AC269" s="313"/>
      <c r="AD269" s="313"/>
      <c r="AE269" s="313"/>
      <c r="AF269" s="313"/>
      <c r="AG269" s="313">
        <v>1.3973</v>
      </c>
    </row>
    <row r="270" s="304" customFormat="1" ht="22.8" customHeight="1" spans="1:33">
      <c r="A270" s="321" t="s">
        <v>738</v>
      </c>
      <c r="B270" s="321"/>
      <c r="C270" s="321"/>
      <c r="D270" s="311" t="s">
        <v>738</v>
      </c>
      <c r="E270" s="311" t="s">
        <v>216</v>
      </c>
      <c r="F270" s="313">
        <v>2.5151</v>
      </c>
      <c r="G270" s="313"/>
      <c r="H270" s="313"/>
      <c r="I270" s="313"/>
      <c r="J270" s="313"/>
      <c r="K270" s="313"/>
      <c r="L270" s="313"/>
      <c r="M270" s="313"/>
      <c r="N270" s="313"/>
      <c r="O270" s="313"/>
      <c r="P270" s="313"/>
      <c r="Q270" s="313"/>
      <c r="R270" s="313"/>
      <c r="S270" s="313"/>
      <c r="T270" s="313"/>
      <c r="U270" s="313"/>
      <c r="V270" s="313"/>
      <c r="W270" s="313"/>
      <c r="X270" s="313"/>
      <c r="Y270" s="313"/>
      <c r="Z270" s="313"/>
      <c r="AA270" s="313"/>
      <c r="AB270" s="313">
        <v>1.1178</v>
      </c>
      <c r="AC270" s="313"/>
      <c r="AD270" s="313"/>
      <c r="AE270" s="313"/>
      <c r="AF270" s="313"/>
      <c r="AG270" s="313">
        <v>1.3973</v>
      </c>
    </row>
    <row r="271" s="304" customFormat="1" ht="22.8" customHeight="1" spans="1:33">
      <c r="A271" s="321" t="s">
        <v>738</v>
      </c>
      <c r="B271" s="321" t="s">
        <v>583</v>
      </c>
      <c r="C271" s="321"/>
      <c r="D271" s="311" t="s">
        <v>793</v>
      </c>
      <c r="E271" s="311" t="s">
        <v>219</v>
      </c>
      <c r="F271" s="313">
        <v>2.5151</v>
      </c>
      <c r="G271" s="313"/>
      <c r="H271" s="313"/>
      <c r="I271" s="313"/>
      <c r="J271" s="313"/>
      <c r="K271" s="313"/>
      <c r="L271" s="313"/>
      <c r="M271" s="313"/>
      <c r="N271" s="313"/>
      <c r="O271" s="313"/>
      <c r="P271" s="313"/>
      <c r="Q271" s="313"/>
      <c r="R271" s="313"/>
      <c r="S271" s="313"/>
      <c r="T271" s="313"/>
      <c r="U271" s="313"/>
      <c r="V271" s="313"/>
      <c r="W271" s="313"/>
      <c r="X271" s="313"/>
      <c r="Y271" s="313"/>
      <c r="Z271" s="313"/>
      <c r="AA271" s="313"/>
      <c r="AB271" s="313">
        <v>1.1178</v>
      </c>
      <c r="AC271" s="313"/>
      <c r="AD271" s="313"/>
      <c r="AE271" s="313"/>
      <c r="AF271" s="313"/>
      <c r="AG271" s="313">
        <v>1.3973</v>
      </c>
    </row>
    <row r="272" s="304" customFormat="1" ht="22.8" customHeight="1" spans="1:33">
      <c r="A272" s="314" t="s">
        <v>738</v>
      </c>
      <c r="B272" s="314" t="s">
        <v>583</v>
      </c>
      <c r="C272" s="314" t="s">
        <v>565</v>
      </c>
      <c r="D272" s="315" t="s">
        <v>837</v>
      </c>
      <c r="E272" s="316" t="s">
        <v>838</v>
      </c>
      <c r="F272" s="318">
        <v>2.5151</v>
      </c>
      <c r="G272" s="318"/>
      <c r="H272" s="318"/>
      <c r="I272" s="318"/>
      <c r="J272" s="318"/>
      <c r="K272" s="318"/>
      <c r="L272" s="318"/>
      <c r="M272" s="318"/>
      <c r="N272" s="318"/>
      <c r="O272" s="318"/>
      <c r="P272" s="318"/>
      <c r="Q272" s="318"/>
      <c r="R272" s="318"/>
      <c r="S272" s="318"/>
      <c r="T272" s="318"/>
      <c r="U272" s="318"/>
      <c r="V272" s="318"/>
      <c r="W272" s="318"/>
      <c r="X272" s="318"/>
      <c r="Y272" s="318"/>
      <c r="Z272" s="318"/>
      <c r="AA272" s="318"/>
      <c r="AB272" s="318">
        <v>1.1178</v>
      </c>
      <c r="AC272" s="318"/>
      <c r="AD272" s="318"/>
      <c r="AE272" s="318"/>
      <c r="AF272" s="318"/>
      <c r="AG272" s="318">
        <v>1.3973</v>
      </c>
    </row>
    <row r="273" s="304" customFormat="1" ht="22.8" customHeight="1" spans="1:33">
      <c r="A273" s="309"/>
      <c r="B273" s="309"/>
      <c r="C273" s="309"/>
      <c r="D273" s="312" t="s">
        <v>841</v>
      </c>
      <c r="E273" s="312" t="s">
        <v>842</v>
      </c>
      <c r="F273" s="313">
        <v>4.513</v>
      </c>
      <c r="G273" s="313"/>
      <c r="H273" s="313"/>
      <c r="I273" s="313"/>
      <c r="J273" s="313"/>
      <c r="K273" s="313"/>
      <c r="L273" s="313"/>
      <c r="M273" s="313"/>
      <c r="N273" s="313"/>
      <c r="O273" s="313"/>
      <c r="P273" s="313"/>
      <c r="Q273" s="313"/>
      <c r="R273" s="313"/>
      <c r="S273" s="313"/>
      <c r="T273" s="313"/>
      <c r="U273" s="313"/>
      <c r="V273" s="313"/>
      <c r="W273" s="313"/>
      <c r="X273" s="313"/>
      <c r="Y273" s="313"/>
      <c r="Z273" s="313"/>
      <c r="AA273" s="313"/>
      <c r="AB273" s="313">
        <v>2.0058</v>
      </c>
      <c r="AC273" s="313"/>
      <c r="AD273" s="313"/>
      <c r="AE273" s="313"/>
      <c r="AF273" s="313"/>
      <c r="AG273" s="313">
        <v>2.5072</v>
      </c>
    </row>
    <row r="274" s="304" customFormat="1" ht="22.8" customHeight="1" spans="1:33">
      <c r="A274" s="321" t="s">
        <v>738</v>
      </c>
      <c r="B274" s="321"/>
      <c r="C274" s="321"/>
      <c r="D274" s="311" t="s">
        <v>738</v>
      </c>
      <c r="E274" s="311" t="s">
        <v>216</v>
      </c>
      <c r="F274" s="313">
        <v>4.513</v>
      </c>
      <c r="G274" s="313"/>
      <c r="H274" s="313"/>
      <c r="I274" s="313"/>
      <c r="J274" s="313"/>
      <c r="K274" s="313"/>
      <c r="L274" s="313"/>
      <c r="M274" s="313"/>
      <c r="N274" s="313"/>
      <c r="O274" s="313"/>
      <c r="P274" s="313"/>
      <c r="Q274" s="313"/>
      <c r="R274" s="313"/>
      <c r="S274" s="313"/>
      <c r="T274" s="313"/>
      <c r="U274" s="313"/>
      <c r="V274" s="313"/>
      <c r="W274" s="313"/>
      <c r="X274" s="313"/>
      <c r="Y274" s="313"/>
      <c r="Z274" s="313"/>
      <c r="AA274" s="313"/>
      <c r="AB274" s="313">
        <v>2.0058</v>
      </c>
      <c r="AC274" s="313"/>
      <c r="AD274" s="313"/>
      <c r="AE274" s="313"/>
      <c r="AF274" s="313"/>
      <c r="AG274" s="313">
        <v>2.5072</v>
      </c>
    </row>
    <row r="275" s="304" customFormat="1" ht="22.8" customHeight="1" spans="1:33">
      <c r="A275" s="321" t="s">
        <v>738</v>
      </c>
      <c r="B275" s="321" t="s">
        <v>583</v>
      </c>
      <c r="C275" s="321"/>
      <c r="D275" s="311" t="s">
        <v>793</v>
      </c>
      <c r="E275" s="311" t="s">
        <v>219</v>
      </c>
      <c r="F275" s="313">
        <v>4.513</v>
      </c>
      <c r="G275" s="313"/>
      <c r="H275" s="313"/>
      <c r="I275" s="313"/>
      <c r="J275" s="313"/>
      <c r="K275" s="313"/>
      <c r="L275" s="313"/>
      <c r="M275" s="313"/>
      <c r="N275" s="313"/>
      <c r="O275" s="313"/>
      <c r="P275" s="313"/>
      <c r="Q275" s="313"/>
      <c r="R275" s="313"/>
      <c r="S275" s="313"/>
      <c r="T275" s="313"/>
      <c r="U275" s="313"/>
      <c r="V275" s="313"/>
      <c r="W275" s="313"/>
      <c r="X275" s="313"/>
      <c r="Y275" s="313"/>
      <c r="Z275" s="313"/>
      <c r="AA275" s="313"/>
      <c r="AB275" s="313">
        <v>2.0058</v>
      </c>
      <c r="AC275" s="313"/>
      <c r="AD275" s="313"/>
      <c r="AE275" s="313"/>
      <c r="AF275" s="313"/>
      <c r="AG275" s="313">
        <v>2.5072</v>
      </c>
    </row>
    <row r="276" s="304" customFormat="1" ht="22.8" customHeight="1" spans="1:33">
      <c r="A276" s="314" t="s">
        <v>738</v>
      </c>
      <c r="B276" s="314" t="s">
        <v>583</v>
      </c>
      <c r="C276" s="314" t="s">
        <v>565</v>
      </c>
      <c r="D276" s="315" t="s">
        <v>837</v>
      </c>
      <c r="E276" s="316" t="s">
        <v>838</v>
      </c>
      <c r="F276" s="318">
        <v>4.513</v>
      </c>
      <c r="G276" s="318"/>
      <c r="H276" s="318"/>
      <c r="I276" s="318"/>
      <c r="J276" s="318"/>
      <c r="K276" s="318"/>
      <c r="L276" s="318"/>
      <c r="M276" s="318"/>
      <c r="N276" s="318"/>
      <c r="O276" s="318"/>
      <c r="P276" s="318"/>
      <c r="Q276" s="318"/>
      <c r="R276" s="318"/>
      <c r="S276" s="318"/>
      <c r="T276" s="318"/>
      <c r="U276" s="318"/>
      <c r="V276" s="318"/>
      <c r="W276" s="318"/>
      <c r="X276" s="318"/>
      <c r="Y276" s="318"/>
      <c r="Z276" s="318"/>
      <c r="AA276" s="318"/>
      <c r="AB276" s="318">
        <v>2.0058</v>
      </c>
      <c r="AC276" s="318"/>
      <c r="AD276" s="318"/>
      <c r="AE276" s="318"/>
      <c r="AF276" s="318"/>
      <c r="AG276" s="318">
        <v>2.5072</v>
      </c>
    </row>
    <row r="277" s="304" customFormat="1" ht="22.8" customHeight="1" spans="1:33">
      <c r="A277" s="309"/>
      <c r="B277" s="309"/>
      <c r="C277" s="309"/>
      <c r="D277" s="312" t="s">
        <v>843</v>
      </c>
      <c r="E277" s="312" t="s">
        <v>844</v>
      </c>
      <c r="F277" s="313">
        <v>157.4518</v>
      </c>
      <c r="G277" s="313"/>
      <c r="H277" s="313"/>
      <c r="I277" s="313"/>
      <c r="J277" s="313"/>
      <c r="K277" s="313"/>
      <c r="L277" s="313"/>
      <c r="M277" s="313"/>
      <c r="N277" s="313"/>
      <c r="O277" s="313"/>
      <c r="P277" s="313"/>
      <c r="Q277" s="313"/>
      <c r="R277" s="313"/>
      <c r="S277" s="313"/>
      <c r="T277" s="313"/>
      <c r="U277" s="313"/>
      <c r="V277" s="313"/>
      <c r="W277" s="313"/>
      <c r="X277" s="313"/>
      <c r="Y277" s="313"/>
      <c r="Z277" s="313"/>
      <c r="AA277" s="313"/>
      <c r="AB277" s="313">
        <v>67.6159</v>
      </c>
      <c r="AC277" s="313"/>
      <c r="AD277" s="313"/>
      <c r="AE277" s="313">
        <v>5.316</v>
      </c>
      <c r="AF277" s="313"/>
      <c r="AG277" s="313">
        <v>84.5199</v>
      </c>
    </row>
    <row r="278" s="304" customFormat="1" ht="22.8" customHeight="1" spans="1:33">
      <c r="A278" s="321" t="s">
        <v>738</v>
      </c>
      <c r="B278" s="321"/>
      <c r="C278" s="321"/>
      <c r="D278" s="311" t="s">
        <v>738</v>
      </c>
      <c r="E278" s="311" t="s">
        <v>216</v>
      </c>
      <c r="F278" s="313">
        <v>157.4518</v>
      </c>
      <c r="G278" s="313"/>
      <c r="H278" s="313"/>
      <c r="I278" s="313"/>
      <c r="J278" s="313"/>
      <c r="K278" s="313"/>
      <c r="L278" s="313"/>
      <c r="M278" s="313"/>
      <c r="N278" s="313"/>
      <c r="O278" s="313"/>
      <c r="P278" s="313"/>
      <c r="Q278" s="313"/>
      <c r="R278" s="313"/>
      <c r="S278" s="313"/>
      <c r="T278" s="313"/>
      <c r="U278" s="313"/>
      <c r="V278" s="313"/>
      <c r="W278" s="313"/>
      <c r="X278" s="313"/>
      <c r="Y278" s="313"/>
      <c r="Z278" s="313"/>
      <c r="AA278" s="313"/>
      <c r="AB278" s="313">
        <v>67.6159</v>
      </c>
      <c r="AC278" s="313"/>
      <c r="AD278" s="313"/>
      <c r="AE278" s="313">
        <v>5.316</v>
      </c>
      <c r="AF278" s="313"/>
      <c r="AG278" s="313">
        <v>84.5199</v>
      </c>
    </row>
    <row r="279" s="304" customFormat="1" ht="22.8" customHeight="1" spans="1:33">
      <c r="A279" s="321" t="s">
        <v>738</v>
      </c>
      <c r="B279" s="321" t="s">
        <v>583</v>
      </c>
      <c r="C279" s="321"/>
      <c r="D279" s="311" t="s">
        <v>793</v>
      </c>
      <c r="E279" s="311" t="s">
        <v>219</v>
      </c>
      <c r="F279" s="313">
        <v>157.4518</v>
      </c>
      <c r="G279" s="313"/>
      <c r="H279" s="313"/>
      <c r="I279" s="313"/>
      <c r="J279" s="313"/>
      <c r="K279" s="313"/>
      <c r="L279" s="313"/>
      <c r="M279" s="313"/>
      <c r="N279" s="313"/>
      <c r="O279" s="313"/>
      <c r="P279" s="313"/>
      <c r="Q279" s="313"/>
      <c r="R279" s="313"/>
      <c r="S279" s="313"/>
      <c r="T279" s="313"/>
      <c r="U279" s="313"/>
      <c r="V279" s="313"/>
      <c r="W279" s="313"/>
      <c r="X279" s="313"/>
      <c r="Y279" s="313"/>
      <c r="Z279" s="313"/>
      <c r="AA279" s="313"/>
      <c r="AB279" s="313">
        <v>67.6159</v>
      </c>
      <c r="AC279" s="313"/>
      <c r="AD279" s="313"/>
      <c r="AE279" s="313">
        <v>5.316</v>
      </c>
      <c r="AF279" s="313"/>
      <c r="AG279" s="313">
        <v>84.5199</v>
      </c>
    </row>
    <row r="280" s="304" customFormat="1" ht="22.8" customHeight="1" spans="1:33">
      <c r="A280" s="314" t="s">
        <v>738</v>
      </c>
      <c r="B280" s="314" t="s">
        <v>583</v>
      </c>
      <c r="C280" s="314" t="s">
        <v>794</v>
      </c>
      <c r="D280" s="315" t="s">
        <v>795</v>
      </c>
      <c r="E280" s="316" t="s">
        <v>796</v>
      </c>
      <c r="F280" s="318">
        <v>157.4518</v>
      </c>
      <c r="G280" s="318"/>
      <c r="H280" s="318"/>
      <c r="I280" s="318"/>
      <c r="J280" s="318"/>
      <c r="K280" s="318"/>
      <c r="L280" s="318"/>
      <c r="M280" s="318"/>
      <c r="N280" s="318"/>
      <c r="O280" s="318"/>
      <c r="P280" s="318"/>
      <c r="Q280" s="318"/>
      <c r="R280" s="318"/>
      <c r="S280" s="318"/>
      <c r="T280" s="318"/>
      <c r="U280" s="318"/>
      <c r="V280" s="318"/>
      <c r="W280" s="318"/>
      <c r="X280" s="318"/>
      <c r="Y280" s="318"/>
      <c r="Z280" s="318"/>
      <c r="AA280" s="318"/>
      <c r="AB280" s="318">
        <v>67.6159</v>
      </c>
      <c r="AC280" s="318"/>
      <c r="AD280" s="318"/>
      <c r="AE280" s="318">
        <v>5.316</v>
      </c>
      <c r="AF280" s="318"/>
      <c r="AG280" s="318">
        <v>84.5199</v>
      </c>
    </row>
    <row r="281" s="304" customFormat="1" ht="22.8" customHeight="1" spans="1:33">
      <c r="A281" s="309"/>
      <c r="B281" s="309"/>
      <c r="C281" s="309"/>
      <c r="D281" s="312" t="s">
        <v>845</v>
      </c>
      <c r="E281" s="312" t="s">
        <v>846</v>
      </c>
      <c r="F281" s="313">
        <v>119.5732</v>
      </c>
      <c r="G281" s="313"/>
      <c r="H281" s="313"/>
      <c r="I281" s="313"/>
      <c r="J281" s="313"/>
      <c r="K281" s="313"/>
      <c r="L281" s="313"/>
      <c r="M281" s="313"/>
      <c r="N281" s="313"/>
      <c r="O281" s="313"/>
      <c r="P281" s="313"/>
      <c r="Q281" s="313"/>
      <c r="R281" s="313"/>
      <c r="S281" s="313"/>
      <c r="T281" s="313"/>
      <c r="U281" s="313"/>
      <c r="V281" s="313"/>
      <c r="W281" s="313"/>
      <c r="X281" s="313"/>
      <c r="Y281" s="313"/>
      <c r="Z281" s="313"/>
      <c r="AA281" s="313"/>
      <c r="AB281" s="313">
        <v>51.4423</v>
      </c>
      <c r="AC281" s="313"/>
      <c r="AD281" s="313"/>
      <c r="AE281" s="313">
        <v>3.828</v>
      </c>
      <c r="AF281" s="313"/>
      <c r="AG281" s="313">
        <v>64.3029</v>
      </c>
    </row>
    <row r="282" s="304" customFormat="1" ht="22.8" customHeight="1" spans="1:33">
      <c r="A282" s="321" t="s">
        <v>738</v>
      </c>
      <c r="B282" s="321"/>
      <c r="C282" s="321"/>
      <c r="D282" s="311" t="s">
        <v>738</v>
      </c>
      <c r="E282" s="311" t="s">
        <v>216</v>
      </c>
      <c r="F282" s="313">
        <v>119.5732</v>
      </c>
      <c r="G282" s="313"/>
      <c r="H282" s="313"/>
      <c r="I282" s="313"/>
      <c r="J282" s="313"/>
      <c r="K282" s="313"/>
      <c r="L282" s="313"/>
      <c r="M282" s="313"/>
      <c r="N282" s="313"/>
      <c r="O282" s="313"/>
      <c r="P282" s="313"/>
      <c r="Q282" s="313"/>
      <c r="R282" s="313"/>
      <c r="S282" s="313"/>
      <c r="T282" s="313"/>
      <c r="U282" s="313"/>
      <c r="V282" s="313"/>
      <c r="W282" s="313"/>
      <c r="X282" s="313"/>
      <c r="Y282" s="313"/>
      <c r="Z282" s="313"/>
      <c r="AA282" s="313"/>
      <c r="AB282" s="313">
        <v>51.4423</v>
      </c>
      <c r="AC282" s="313"/>
      <c r="AD282" s="313"/>
      <c r="AE282" s="313">
        <v>3.828</v>
      </c>
      <c r="AF282" s="313"/>
      <c r="AG282" s="313">
        <v>64.3029</v>
      </c>
    </row>
    <row r="283" s="304" customFormat="1" ht="22.8" customHeight="1" spans="1:33">
      <c r="A283" s="321" t="s">
        <v>738</v>
      </c>
      <c r="B283" s="321" t="s">
        <v>583</v>
      </c>
      <c r="C283" s="321"/>
      <c r="D283" s="311" t="s">
        <v>793</v>
      </c>
      <c r="E283" s="311" t="s">
        <v>219</v>
      </c>
      <c r="F283" s="313">
        <v>119.5732</v>
      </c>
      <c r="G283" s="313"/>
      <c r="H283" s="313"/>
      <c r="I283" s="313"/>
      <c r="J283" s="313"/>
      <c r="K283" s="313"/>
      <c r="L283" s="313"/>
      <c r="M283" s="313"/>
      <c r="N283" s="313"/>
      <c r="O283" s="313"/>
      <c r="P283" s="313"/>
      <c r="Q283" s="313"/>
      <c r="R283" s="313"/>
      <c r="S283" s="313"/>
      <c r="T283" s="313"/>
      <c r="U283" s="313"/>
      <c r="V283" s="313"/>
      <c r="W283" s="313"/>
      <c r="X283" s="313"/>
      <c r="Y283" s="313"/>
      <c r="Z283" s="313"/>
      <c r="AA283" s="313"/>
      <c r="AB283" s="313">
        <v>51.4423</v>
      </c>
      <c r="AC283" s="313"/>
      <c r="AD283" s="313"/>
      <c r="AE283" s="313">
        <v>3.828</v>
      </c>
      <c r="AF283" s="313"/>
      <c r="AG283" s="313">
        <v>64.3029</v>
      </c>
    </row>
    <row r="284" s="304" customFormat="1" ht="22.8" customHeight="1" spans="1:33">
      <c r="A284" s="314" t="s">
        <v>738</v>
      </c>
      <c r="B284" s="314" t="s">
        <v>583</v>
      </c>
      <c r="C284" s="314" t="s">
        <v>622</v>
      </c>
      <c r="D284" s="315" t="s">
        <v>801</v>
      </c>
      <c r="E284" s="316" t="s">
        <v>802</v>
      </c>
      <c r="F284" s="318">
        <v>115.7452</v>
      </c>
      <c r="G284" s="318"/>
      <c r="H284" s="318"/>
      <c r="I284" s="318"/>
      <c r="J284" s="318"/>
      <c r="K284" s="318"/>
      <c r="L284" s="318"/>
      <c r="M284" s="318"/>
      <c r="N284" s="318"/>
      <c r="O284" s="318"/>
      <c r="P284" s="318"/>
      <c r="Q284" s="318"/>
      <c r="R284" s="318"/>
      <c r="S284" s="318"/>
      <c r="T284" s="318"/>
      <c r="U284" s="318"/>
      <c r="V284" s="318"/>
      <c r="W284" s="318"/>
      <c r="X284" s="318"/>
      <c r="Y284" s="318"/>
      <c r="Z284" s="318"/>
      <c r="AA284" s="318"/>
      <c r="AB284" s="318">
        <v>51.4423</v>
      </c>
      <c r="AC284" s="318"/>
      <c r="AD284" s="318"/>
      <c r="AE284" s="318"/>
      <c r="AF284" s="318"/>
      <c r="AG284" s="318">
        <v>64.3029</v>
      </c>
    </row>
    <row r="285" s="304" customFormat="1" ht="22.8" customHeight="1" spans="1:33">
      <c r="A285" s="314" t="s">
        <v>738</v>
      </c>
      <c r="B285" s="314" t="s">
        <v>583</v>
      </c>
      <c r="C285" s="314" t="s">
        <v>794</v>
      </c>
      <c r="D285" s="315" t="s">
        <v>795</v>
      </c>
      <c r="E285" s="316" t="s">
        <v>796</v>
      </c>
      <c r="F285" s="318">
        <v>3.828</v>
      </c>
      <c r="G285" s="318"/>
      <c r="H285" s="318"/>
      <c r="I285" s="318"/>
      <c r="J285" s="318"/>
      <c r="K285" s="318"/>
      <c r="L285" s="318"/>
      <c r="M285" s="318"/>
      <c r="N285" s="318"/>
      <c r="O285" s="318"/>
      <c r="P285" s="318"/>
      <c r="Q285" s="318"/>
      <c r="R285" s="318"/>
      <c r="S285" s="318"/>
      <c r="T285" s="318"/>
      <c r="U285" s="318"/>
      <c r="V285" s="318"/>
      <c r="W285" s="318"/>
      <c r="X285" s="318"/>
      <c r="Y285" s="318"/>
      <c r="Z285" s="318"/>
      <c r="AA285" s="318"/>
      <c r="AB285" s="318"/>
      <c r="AC285" s="318"/>
      <c r="AD285" s="318"/>
      <c r="AE285" s="318">
        <v>3.828</v>
      </c>
      <c r="AF285" s="318"/>
      <c r="AG285" s="318"/>
    </row>
    <row r="286" s="304" customFormat="1" ht="22.8" customHeight="1" spans="1:33">
      <c r="A286" s="309"/>
      <c r="B286" s="309"/>
      <c r="C286" s="309"/>
      <c r="D286" s="312" t="s">
        <v>847</v>
      </c>
      <c r="E286" s="312" t="s">
        <v>848</v>
      </c>
      <c r="F286" s="313">
        <v>117.7749</v>
      </c>
      <c r="G286" s="313"/>
      <c r="H286" s="313"/>
      <c r="I286" s="313"/>
      <c r="J286" s="313"/>
      <c r="K286" s="313"/>
      <c r="L286" s="313"/>
      <c r="M286" s="313"/>
      <c r="N286" s="313"/>
      <c r="O286" s="313"/>
      <c r="P286" s="313"/>
      <c r="Q286" s="313"/>
      <c r="R286" s="313"/>
      <c r="S286" s="313"/>
      <c r="T286" s="313"/>
      <c r="U286" s="313"/>
      <c r="V286" s="313"/>
      <c r="W286" s="313"/>
      <c r="X286" s="313"/>
      <c r="Y286" s="313"/>
      <c r="Z286" s="313"/>
      <c r="AA286" s="313"/>
      <c r="AB286" s="313">
        <v>51.3364</v>
      </c>
      <c r="AC286" s="313"/>
      <c r="AD286" s="313"/>
      <c r="AE286" s="313">
        <v>2.268</v>
      </c>
      <c r="AF286" s="313"/>
      <c r="AG286" s="313">
        <v>64.1705</v>
      </c>
    </row>
    <row r="287" s="304" customFormat="1" ht="22.8" customHeight="1" spans="1:33">
      <c r="A287" s="321" t="s">
        <v>738</v>
      </c>
      <c r="B287" s="321"/>
      <c r="C287" s="321"/>
      <c r="D287" s="311" t="s">
        <v>738</v>
      </c>
      <c r="E287" s="311" t="s">
        <v>216</v>
      </c>
      <c r="F287" s="313">
        <v>117.7749</v>
      </c>
      <c r="G287" s="313"/>
      <c r="H287" s="313"/>
      <c r="I287" s="313"/>
      <c r="J287" s="313"/>
      <c r="K287" s="313"/>
      <c r="L287" s="313"/>
      <c r="M287" s="313"/>
      <c r="N287" s="313"/>
      <c r="O287" s="313"/>
      <c r="P287" s="313"/>
      <c r="Q287" s="313"/>
      <c r="R287" s="313"/>
      <c r="S287" s="313"/>
      <c r="T287" s="313"/>
      <c r="U287" s="313"/>
      <c r="V287" s="313"/>
      <c r="W287" s="313"/>
      <c r="X287" s="313"/>
      <c r="Y287" s="313"/>
      <c r="Z287" s="313"/>
      <c r="AA287" s="313"/>
      <c r="AB287" s="313">
        <v>51.3364</v>
      </c>
      <c r="AC287" s="313"/>
      <c r="AD287" s="313"/>
      <c r="AE287" s="313">
        <v>2.268</v>
      </c>
      <c r="AF287" s="313"/>
      <c r="AG287" s="313">
        <v>64.1705</v>
      </c>
    </row>
    <row r="288" s="304" customFormat="1" ht="22.8" customHeight="1" spans="1:33">
      <c r="A288" s="321" t="s">
        <v>738</v>
      </c>
      <c r="B288" s="321" t="s">
        <v>583</v>
      </c>
      <c r="C288" s="321"/>
      <c r="D288" s="311" t="s">
        <v>793</v>
      </c>
      <c r="E288" s="311" t="s">
        <v>219</v>
      </c>
      <c r="F288" s="313">
        <v>117.7749</v>
      </c>
      <c r="G288" s="313"/>
      <c r="H288" s="313"/>
      <c r="I288" s="313"/>
      <c r="J288" s="313"/>
      <c r="K288" s="313"/>
      <c r="L288" s="313"/>
      <c r="M288" s="313"/>
      <c r="N288" s="313"/>
      <c r="O288" s="313"/>
      <c r="P288" s="313"/>
      <c r="Q288" s="313"/>
      <c r="R288" s="313"/>
      <c r="S288" s="313"/>
      <c r="T288" s="313"/>
      <c r="U288" s="313"/>
      <c r="V288" s="313"/>
      <c r="W288" s="313"/>
      <c r="X288" s="313"/>
      <c r="Y288" s="313"/>
      <c r="Z288" s="313"/>
      <c r="AA288" s="313"/>
      <c r="AB288" s="313">
        <v>51.3364</v>
      </c>
      <c r="AC288" s="313"/>
      <c r="AD288" s="313"/>
      <c r="AE288" s="313">
        <v>2.268</v>
      </c>
      <c r="AF288" s="313"/>
      <c r="AG288" s="313">
        <v>64.1705</v>
      </c>
    </row>
    <row r="289" s="304" customFormat="1" ht="22.8" customHeight="1" spans="1:33">
      <c r="A289" s="314" t="s">
        <v>738</v>
      </c>
      <c r="B289" s="314" t="s">
        <v>583</v>
      </c>
      <c r="C289" s="314" t="s">
        <v>794</v>
      </c>
      <c r="D289" s="315" t="s">
        <v>795</v>
      </c>
      <c r="E289" s="316" t="s">
        <v>796</v>
      </c>
      <c r="F289" s="318">
        <v>117.7749</v>
      </c>
      <c r="G289" s="318"/>
      <c r="H289" s="318"/>
      <c r="I289" s="318"/>
      <c r="J289" s="318"/>
      <c r="K289" s="318"/>
      <c r="L289" s="318"/>
      <c r="M289" s="318"/>
      <c r="N289" s="318"/>
      <c r="O289" s="318"/>
      <c r="P289" s="318"/>
      <c r="Q289" s="318"/>
      <c r="R289" s="318"/>
      <c r="S289" s="318"/>
      <c r="T289" s="318"/>
      <c r="U289" s="318"/>
      <c r="V289" s="318"/>
      <c r="W289" s="318"/>
      <c r="X289" s="318"/>
      <c r="Y289" s="318"/>
      <c r="Z289" s="318"/>
      <c r="AA289" s="318"/>
      <c r="AB289" s="318">
        <v>51.3364</v>
      </c>
      <c r="AC289" s="318"/>
      <c r="AD289" s="318"/>
      <c r="AE289" s="318">
        <v>2.268</v>
      </c>
      <c r="AF289" s="318"/>
      <c r="AG289" s="318">
        <v>64.1705</v>
      </c>
    </row>
    <row r="290" s="304" customFormat="1" ht="22.8" customHeight="1" spans="1:33">
      <c r="A290" s="309"/>
      <c r="B290" s="309"/>
      <c r="C290" s="309"/>
      <c r="D290" s="312" t="s">
        <v>849</v>
      </c>
      <c r="E290" s="312" t="s">
        <v>850</v>
      </c>
      <c r="F290" s="313">
        <v>25.8446</v>
      </c>
      <c r="G290" s="313"/>
      <c r="H290" s="313"/>
      <c r="I290" s="313"/>
      <c r="J290" s="313"/>
      <c r="K290" s="313"/>
      <c r="L290" s="313"/>
      <c r="M290" s="313"/>
      <c r="N290" s="313"/>
      <c r="O290" s="313"/>
      <c r="P290" s="313"/>
      <c r="Q290" s="313"/>
      <c r="R290" s="313"/>
      <c r="S290" s="313"/>
      <c r="T290" s="313"/>
      <c r="U290" s="313"/>
      <c r="V290" s="313"/>
      <c r="W290" s="313"/>
      <c r="X290" s="313"/>
      <c r="Y290" s="313"/>
      <c r="Z290" s="313"/>
      <c r="AA290" s="313"/>
      <c r="AB290" s="313">
        <v>2.9887</v>
      </c>
      <c r="AC290" s="313"/>
      <c r="AD290" s="313"/>
      <c r="AE290" s="313"/>
      <c r="AF290" s="313"/>
      <c r="AG290" s="313">
        <v>22.8559</v>
      </c>
    </row>
    <row r="291" s="304" customFormat="1" ht="22.8" customHeight="1" spans="1:33">
      <c r="A291" s="321" t="s">
        <v>738</v>
      </c>
      <c r="B291" s="321"/>
      <c r="C291" s="321"/>
      <c r="D291" s="311" t="s">
        <v>738</v>
      </c>
      <c r="E291" s="311" t="s">
        <v>216</v>
      </c>
      <c r="F291" s="313">
        <v>25.8446</v>
      </c>
      <c r="G291" s="313"/>
      <c r="H291" s="313"/>
      <c r="I291" s="313"/>
      <c r="J291" s="313"/>
      <c r="K291" s="313"/>
      <c r="L291" s="313"/>
      <c r="M291" s="313"/>
      <c r="N291" s="313"/>
      <c r="O291" s="313"/>
      <c r="P291" s="313"/>
      <c r="Q291" s="313"/>
      <c r="R291" s="313"/>
      <c r="S291" s="313"/>
      <c r="T291" s="313"/>
      <c r="U291" s="313"/>
      <c r="V291" s="313"/>
      <c r="W291" s="313"/>
      <c r="X291" s="313"/>
      <c r="Y291" s="313"/>
      <c r="Z291" s="313"/>
      <c r="AA291" s="313"/>
      <c r="AB291" s="313">
        <v>2.9887</v>
      </c>
      <c r="AC291" s="313"/>
      <c r="AD291" s="313"/>
      <c r="AE291" s="313"/>
      <c r="AF291" s="313"/>
      <c r="AG291" s="313">
        <v>22.8559</v>
      </c>
    </row>
    <row r="292" s="304" customFormat="1" ht="22.8" customHeight="1" spans="1:33">
      <c r="A292" s="321" t="s">
        <v>738</v>
      </c>
      <c r="B292" s="321" t="s">
        <v>687</v>
      </c>
      <c r="C292" s="321"/>
      <c r="D292" s="311" t="s">
        <v>739</v>
      </c>
      <c r="E292" s="311" t="s">
        <v>229</v>
      </c>
      <c r="F292" s="313">
        <v>25.8446</v>
      </c>
      <c r="G292" s="313"/>
      <c r="H292" s="313"/>
      <c r="I292" s="313"/>
      <c r="J292" s="313"/>
      <c r="K292" s="313"/>
      <c r="L292" s="313"/>
      <c r="M292" s="313"/>
      <c r="N292" s="313"/>
      <c r="O292" s="313"/>
      <c r="P292" s="313"/>
      <c r="Q292" s="313"/>
      <c r="R292" s="313"/>
      <c r="S292" s="313"/>
      <c r="T292" s="313"/>
      <c r="U292" s="313"/>
      <c r="V292" s="313"/>
      <c r="W292" s="313"/>
      <c r="X292" s="313"/>
      <c r="Y292" s="313"/>
      <c r="Z292" s="313"/>
      <c r="AA292" s="313"/>
      <c r="AB292" s="313">
        <v>2.9887</v>
      </c>
      <c r="AC292" s="313"/>
      <c r="AD292" s="313"/>
      <c r="AE292" s="313"/>
      <c r="AF292" s="313"/>
      <c r="AG292" s="313">
        <v>22.8559</v>
      </c>
    </row>
    <row r="293" s="304" customFormat="1" ht="22.8" customHeight="1" spans="1:33">
      <c r="A293" s="314" t="s">
        <v>738</v>
      </c>
      <c r="B293" s="314" t="s">
        <v>687</v>
      </c>
      <c r="C293" s="314" t="s">
        <v>565</v>
      </c>
      <c r="D293" s="315" t="s">
        <v>851</v>
      </c>
      <c r="E293" s="316" t="s">
        <v>852</v>
      </c>
      <c r="F293" s="318">
        <v>25.8446</v>
      </c>
      <c r="G293" s="318"/>
      <c r="H293" s="318"/>
      <c r="I293" s="318"/>
      <c r="J293" s="318"/>
      <c r="K293" s="318"/>
      <c r="L293" s="318"/>
      <c r="M293" s="318"/>
      <c r="N293" s="318"/>
      <c r="O293" s="318"/>
      <c r="P293" s="318"/>
      <c r="Q293" s="318"/>
      <c r="R293" s="318"/>
      <c r="S293" s="318"/>
      <c r="T293" s="318"/>
      <c r="U293" s="318"/>
      <c r="V293" s="318"/>
      <c r="W293" s="318"/>
      <c r="X293" s="318"/>
      <c r="Y293" s="318"/>
      <c r="Z293" s="318"/>
      <c r="AA293" s="318"/>
      <c r="AB293" s="318">
        <v>2.9887</v>
      </c>
      <c r="AC293" s="318"/>
      <c r="AD293" s="318"/>
      <c r="AE293" s="318"/>
      <c r="AF293" s="318"/>
      <c r="AG293" s="318">
        <v>22.8559</v>
      </c>
    </row>
    <row r="294" s="304" customFormat="1" ht="22.8" customHeight="1" spans="1:33">
      <c r="A294" s="309"/>
      <c r="B294" s="309"/>
      <c r="C294" s="309"/>
      <c r="D294" s="312" t="s">
        <v>853</v>
      </c>
      <c r="E294" s="312" t="s">
        <v>854</v>
      </c>
      <c r="F294" s="313">
        <v>100.6885</v>
      </c>
      <c r="G294" s="313"/>
      <c r="H294" s="313"/>
      <c r="I294" s="313"/>
      <c r="J294" s="313"/>
      <c r="K294" s="313"/>
      <c r="L294" s="313"/>
      <c r="M294" s="313"/>
      <c r="N294" s="313"/>
      <c r="O294" s="313"/>
      <c r="P294" s="313"/>
      <c r="Q294" s="313"/>
      <c r="R294" s="313"/>
      <c r="S294" s="313"/>
      <c r="T294" s="313"/>
      <c r="U294" s="313"/>
      <c r="V294" s="313"/>
      <c r="W294" s="313"/>
      <c r="X294" s="313"/>
      <c r="Y294" s="313"/>
      <c r="Z294" s="313"/>
      <c r="AA294" s="313"/>
      <c r="AB294" s="313">
        <v>44.7504</v>
      </c>
      <c r="AC294" s="313"/>
      <c r="AD294" s="313"/>
      <c r="AE294" s="313"/>
      <c r="AF294" s="313"/>
      <c r="AG294" s="313">
        <v>55.9381</v>
      </c>
    </row>
    <row r="295" s="304" customFormat="1" ht="22.8" customHeight="1" spans="1:33">
      <c r="A295" s="321" t="s">
        <v>738</v>
      </c>
      <c r="B295" s="321"/>
      <c r="C295" s="321"/>
      <c r="D295" s="311" t="s">
        <v>738</v>
      </c>
      <c r="E295" s="311" t="s">
        <v>216</v>
      </c>
      <c r="F295" s="313">
        <v>100.6885</v>
      </c>
      <c r="G295" s="313"/>
      <c r="H295" s="313"/>
      <c r="I295" s="313"/>
      <c r="J295" s="313"/>
      <c r="K295" s="313"/>
      <c r="L295" s="313"/>
      <c r="M295" s="313"/>
      <c r="N295" s="313"/>
      <c r="O295" s="313"/>
      <c r="P295" s="313"/>
      <c r="Q295" s="313"/>
      <c r="R295" s="313"/>
      <c r="S295" s="313"/>
      <c r="T295" s="313"/>
      <c r="U295" s="313"/>
      <c r="V295" s="313"/>
      <c r="W295" s="313"/>
      <c r="X295" s="313"/>
      <c r="Y295" s="313"/>
      <c r="Z295" s="313"/>
      <c r="AA295" s="313"/>
      <c r="AB295" s="313">
        <v>44.7504</v>
      </c>
      <c r="AC295" s="313"/>
      <c r="AD295" s="313"/>
      <c r="AE295" s="313"/>
      <c r="AF295" s="313"/>
      <c r="AG295" s="313">
        <v>55.9381</v>
      </c>
    </row>
    <row r="296" s="304" customFormat="1" ht="22.8" customHeight="1" spans="1:33">
      <c r="A296" s="321" t="s">
        <v>738</v>
      </c>
      <c r="B296" s="321" t="s">
        <v>583</v>
      </c>
      <c r="C296" s="321"/>
      <c r="D296" s="311" t="s">
        <v>793</v>
      </c>
      <c r="E296" s="311" t="s">
        <v>219</v>
      </c>
      <c r="F296" s="313">
        <v>100.6885</v>
      </c>
      <c r="G296" s="313"/>
      <c r="H296" s="313"/>
      <c r="I296" s="313"/>
      <c r="J296" s="313"/>
      <c r="K296" s="313"/>
      <c r="L296" s="313"/>
      <c r="M296" s="313"/>
      <c r="N296" s="313"/>
      <c r="O296" s="313"/>
      <c r="P296" s="313"/>
      <c r="Q296" s="313"/>
      <c r="R296" s="313"/>
      <c r="S296" s="313"/>
      <c r="T296" s="313"/>
      <c r="U296" s="313"/>
      <c r="V296" s="313"/>
      <c r="W296" s="313"/>
      <c r="X296" s="313"/>
      <c r="Y296" s="313"/>
      <c r="Z296" s="313"/>
      <c r="AA296" s="313"/>
      <c r="AB296" s="313">
        <v>44.7504</v>
      </c>
      <c r="AC296" s="313"/>
      <c r="AD296" s="313"/>
      <c r="AE296" s="313"/>
      <c r="AF296" s="313"/>
      <c r="AG296" s="313">
        <v>55.9381</v>
      </c>
    </row>
    <row r="297" s="304" customFormat="1" ht="22.8" customHeight="1" spans="1:33">
      <c r="A297" s="314" t="s">
        <v>738</v>
      </c>
      <c r="B297" s="314" t="s">
        <v>583</v>
      </c>
      <c r="C297" s="314" t="s">
        <v>583</v>
      </c>
      <c r="D297" s="315" t="s">
        <v>799</v>
      </c>
      <c r="E297" s="316" t="s">
        <v>800</v>
      </c>
      <c r="F297" s="318">
        <v>100.6885</v>
      </c>
      <c r="G297" s="318"/>
      <c r="H297" s="318"/>
      <c r="I297" s="318"/>
      <c r="J297" s="318"/>
      <c r="K297" s="318"/>
      <c r="L297" s="318"/>
      <c r="M297" s="318"/>
      <c r="N297" s="318"/>
      <c r="O297" s="318"/>
      <c r="P297" s="318"/>
      <c r="Q297" s="318"/>
      <c r="R297" s="318"/>
      <c r="S297" s="318"/>
      <c r="T297" s="318"/>
      <c r="U297" s="318"/>
      <c r="V297" s="318"/>
      <c r="W297" s="318"/>
      <c r="X297" s="318"/>
      <c r="Y297" s="318"/>
      <c r="Z297" s="318"/>
      <c r="AA297" s="318"/>
      <c r="AB297" s="318">
        <v>44.7504</v>
      </c>
      <c r="AC297" s="318"/>
      <c r="AD297" s="318"/>
      <c r="AE297" s="318"/>
      <c r="AF297" s="318"/>
      <c r="AG297" s="318">
        <v>55.9381</v>
      </c>
    </row>
    <row r="298" s="304" customFormat="1" ht="22.8" customHeight="1" spans="1:33">
      <c r="A298" s="309"/>
      <c r="B298" s="309"/>
      <c r="C298" s="309"/>
      <c r="D298" s="312" t="s">
        <v>855</v>
      </c>
      <c r="E298" s="312" t="s">
        <v>856</v>
      </c>
      <c r="F298" s="313">
        <v>53.0185</v>
      </c>
      <c r="G298" s="313"/>
      <c r="H298" s="313"/>
      <c r="I298" s="313"/>
      <c r="J298" s="313"/>
      <c r="K298" s="313"/>
      <c r="L298" s="313"/>
      <c r="M298" s="313"/>
      <c r="N298" s="313"/>
      <c r="O298" s="313"/>
      <c r="P298" s="313"/>
      <c r="Q298" s="313"/>
      <c r="R298" s="313"/>
      <c r="S298" s="313"/>
      <c r="T298" s="313"/>
      <c r="U298" s="313"/>
      <c r="V298" s="313"/>
      <c r="W298" s="313"/>
      <c r="X298" s="313"/>
      <c r="Y298" s="313"/>
      <c r="Z298" s="313"/>
      <c r="AA298" s="313"/>
      <c r="AB298" s="313">
        <v>23.5638</v>
      </c>
      <c r="AC298" s="313"/>
      <c r="AD298" s="313"/>
      <c r="AE298" s="313"/>
      <c r="AF298" s="313"/>
      <c r="AG298" s="313">
        <v>29.4547</v>
      </c>
    </row>
    <row r="299" s="304" customFormat="1" ht="22.8" customHeight="1" spans="1:33">
      <c r="A299" s="321" t="s">
        <v>738</v>
      </c>
      <c r="B299" s="321"/>
      <c r="C299" s="321"/>
      <c r="D299" s="311" t="s">
        <v>738</v>
      </c>
      <c r="E299" s="311" t="s">
        <v>216</v>
      </c>
      <c r="F299" s="313">
        <v>53.0185</v>
      </c>
      <c r="G299" s="313"/>
      <c r="H299" s="313"/>
      <c r="I299" s="313"/>
      <c r="J299" s="313"/>
      <c r="K299" s="313"/>
      <c r="L299" s="313"/>
      <c r="M299" s="313"/>
      <c r="N299" s="313"/>
      <c r="O299" s="313"/>
      <c r="P299" s="313"/>
      <c r="Q299" s="313"/>
      <c r="R299" s="313"/>
      <c r="S299" s="313"/>
      <c r="T299" s="313"/>
      <c r="U299" s="313"/>
      <c r="V299" s="313"/>
      <c r="W299" s="313"/>
      <c r="X299" s="313"/>
      <c r="Y299" s="313"/>
      <c r="Z299" s="313"/>
      <c r="AA299" s="313"/>
      <c r="AB299" s="313">
        <v>23.5638</v>
      </c>
      <c r="AC299" s="313"/>
      <c r="AD299" s="313"/>
      <c r="AE299" s="313"/>
      <c r="AF299" s="313"/>
      <c r="AG299" s="313">
        <v>29.4547</v>
      </c>
    </row>
    <row r="300" s="304" customFormat="1" ht="22.8" customHeight="1" spans="1:33">
      <c r="A300" s="321" t="s">
        <v>738</v>
      </c>
      <c r="B300" s="321" t="s">
        <v>583</v>
      </c>
      <c r="C300" s="321"/>
      <c r="D300" s="311" t="s">
        <v>793</v>
      </c>
      <c r="E300" s="311" t="s">
        <v>219</v>
      </c>
      <c r="F300" s="313">
        <v>53.0185</v>
      </c>
      <c r="G300" s="313"/>
      <c r="H300" s="313"/>
      <c r="I300" s="313"/>
      <c r="J300" s="313"/>
      <c r="K300" s="313"/>
      <c r="L300" s="313"/>
      <c r="M300" s="313"/>
      <c r="N300" s="313"/>
      <c r="O300" s="313"/>
      <c r="P300" s="313"/>
      <c r="Q300" s="313"/>
      <c r="R300" s="313"/>
      <c r="S300" s="313"/>
      <c r="T300" s="313"/>
      <c r="U300" s="313"/>
      <c r="V300" s="313"/>
      <c r="W300" s="313"/>
      <c r="X300" s="313"/>
      <c r="Y300" s="313"/>
      <c r="Z300" s="313"/>
      <c r="AA300" s="313"/>
      <c r="AB300" s="313">
        <v>23.5638</v>
      </c>
      <c r="AC300" s="313"/>
      <c r="AD300" s="313"/>
      <c r="AE300" s="313"/>
      <c r="AF300" s="313"/>
      <c r="AG300" s="313">
        <v>29.4547</v>
      </c>
    </row>
    <row r="301" s="304" customFormat="1" ht="22.8" customHeight="1" spans="1:33">
      <c r="A301" s="314" t="s">
        <v>738</v>
      </c>
      <c r="B301" s="314" t="s">
        <v>583</v>
      </c>
      <c r="C301" s="314" t="s">
        <v>583</v>
      </c>
      <c r="D301" s="315" t="s">
        <v>799</v>
      </c>
      <c r="E301" s="316" t="s">
        <v>800</v>
      </c>
      <c r="F301" s="318">
        <v>53.0185</v>
      </c>
      <c r="G301" s="318"/>
      <c r="H301" s="318"/>
      <c r="I301" s="318"/>
      <c r="J301" s="318"/>
      <c r="K301" s="318"/>
      <c r="L301" s="318"/>
      <c r="M301" s="318"/>
      <c r="N301" s="318"/>
      <c r="O301" s="318"/>
      <c r="P301" s="318"/>
      <c r="Q301" s="318"/>
      <c r="R301" s="318"/>
      <c r="S301" s="318"/>
      <c r="T301" s="318"/>
      <c r="U301" s="318"/>
      <c r="V301" s="318"/>
      <c r="W301" s="318"/>
      <c r="X301" s="318"/>
      <c r="Y301" s="318"/>
      <c r="Z301" s="318"/>
      <c r="AA301" s="318"/>
      <c r="AB301" s="318">
        <v>23.5638</v>
      </c>
      <c r="AC301" s="318"/>
      <c r="AD301" s="318"/>
      <c r="AE301" s="318"/>
      <c r="AF301" s="318"/>
      <c r="AG301" s="318">
        <v>29.4547</v>
      </c>
    </row>
    <row r="302" s="304" customFormat="1" ht="22.8" customHeight="1" spans="1:33">
      <c r="A302" s="309"/>
      <c r="B302" s="309"/>
      <c r="C302" s="309"/>
      <c r="D302" s="312" t="s">
        <v>857</v>
      </c>
      <c r="E302" s="312" t="s">
        <v>858</v>
      </c>
      <c r="F302" s="313">
        <v>65.4828</v>
      </c>
      <c r="G302" s="313"/>
      <c r="H302" s="313"/>
      <c r="I302" s="313"/>
      <c r="J302" s="313"/>
      <c r="K302" s="313"/>
      <c r="L302" s="313"/>
      <c r="M302" s="313"/>
      <c r="N302" s="313"/>
      <c r="O302" s="313"/>
      <c r="P302" s="313"/>
      <c r="Q302" s="313"/>
      <c r="R302" s="313"/>
      <c r="S302" s="313"/>
      <c r="T302" s="313"/>
      <c r="U302" s="313"/>
      <c r="V302" s="313"/>
      <c r="W302" s="313"/>
      <c r="X302" s="313"/>
      <c r="Y302" s="313"/>
      <c r="Z302" s="313"/>
      <c r="AA302" s="313"/>
      <c r="AB302" s="313">
        <v>29.1035</v>
      </c>
      <c r="AC302" s="313"/>
      <c r="AD302" s="313"/>
      <c r="AE302" s="313"/>
      <c r="AF302" s="313"/>
      <c r="AG302" s="313">
        <v>36.3793</v>
      </c>
    </row>
    <row r="303" s="304" customFormat="1" ht="22.8" customHeight="1" spans="1:33">
      <c r="A303" s="321" t="s">
        <v>738</v>
      </c>
      <c r="B303" s="321"/>
      <c r="C303" s="321"/>
      <c r="D303" s="311" t="s">
        <v>738</v>
      </c>
      <c r="E303" s="311" t="s">
        <v>216</v>
      </c>
      <c r="F303" s="313">
        <v>65.4828</v>
      </c>
      <c r="G303" s="313"/>
      <c r="H303" s="313"/>
      <c r="I303" s="313"/>
      <c r="J303" s="313"/>
      <c r="K303" s="313"/>
      <c r="L303" s="313"/>
      <c r="M303" s="313"/>
      <c r="N303" s="313"/>
      <c r="O303" s="313"/>
      <c r="P303" s="313"/>
      <c r="Q303" s="313"/>
      <c r="R303" s="313"/>
      <c r="S303" s="313"/>
      <c r="T303" s="313"/>
      <c r="U303" s="313"/>
      <c r="V303" s="313"/>
      <c r="W303" s="313"/>
      <c r="X303" s="313"/>
      <c r="Y303" s="313"/>
      <c r="Z303" s="313"/>
      <c r="AA303" s="313"/>
      <c r="AB303" s="313">
        <v>29.1035</v>
      </c>
      <c r="AC303" s="313"/>
      <c r="AD303" s="313"/>
      <c r="AE303" s="313"/>
      <c r="AF303" s="313"/>
      <c r="AG303" s="313">
        <v>36.3793</v>
      </c>
    </row>
    <row r="304" s="304" customFormat="1" ht="22.8" customHeight="1" spans="1:33">
      <c r="A304" s="321" t="s">
        <v>738</v>
      </c>
      <c r="B304" s="321" t="s">
        <v>583</v>
      </c>
      <c r="C304" s="321"/>
      <c r="D304" s="311" t="s">
        <v>793</v>
      </c>
      <c r="E304" s="311" t="s">
        <v>219</v>
      </c>
      <c r="F304" s="313">
        <v>65.4828</v>
      </c>
      <c r="G304" s="313"/>
      <c r="H304" s="313"/>
      <c r="I304" s="313"/>
      <c r="J304" s="313"/>
      <c r="K304" s="313"/>
      <c r="L304" s="313"/>
      <c r="M304" s="313"/>
      <c r="N304" s="313"/>
      <c r="O304" s="313"/>
      <c r="P304" s="313"/>
      <c r="Q304" s="313"/>
      <c r="R304" s="313"/>
      <c r="S304" s="313"/>
      <c r="T304" s="313"/>
      <c r="U304" s="313"/>
      <c r="V304" s="313"/>
      <c r="W304" s="313"/>
      <c r="X304" s="313"/>
      <c r="Y304" s="313"/>
      <c r="Z304" s="313"/>
      <c r="AA304" s="313"/>
      <c r="AB304" s="313">
        <v>29.1035</v>
      </c>
      <c r="AC304" s="313"/>
      <c r="AD304" s="313"/>
      <c r="AE304" s="313"/>
      <c r="AF304" s="313"/>
      <c r="AG304" s="313">
        <v>36.3793</v>
      </c>
    </row>
    <row r="305" s="304" customFormat="1" ht="22.8" customHeight="1" spans="1:33">
      <c r="A305" s="314" t="s">
        <v>738</v>
      </c>
      <c r="B305" s="314" t="s">
        <v>583</v>
      </c>
      <c r="C305" s="314" t="s">
        <v>583</v>
      </c>
      <c r="D305" s="315" t="s">
        <v>799</v>
      </c>
      <c r="E305" s="316" t="s">
        <v>800</v>
      </c>
      <c r="F305" s="318">
        <v>65.4828</v>
      </c>
      <c r="G305" s="318"/>
      <c r="H305" s="318"/>
      <c r="I305" s="318"/>
      <c r="J305" s="318"/>
      <c r="K305" s="318"/>
      <c r="L305" s="318"/>
      <c r="M305" s="318"/>
      <c r="N305" s="318"/>
      <c r="O305" s="318"/>
      <c r="P305" s="318"/>
      <c r="Q305" s="318"/>
      <c r="R305" s="318"/>
      <c r="S305" s="318"/>
      <c r="T305" s="318"/>
      <c r="U305" s="318"/>
      <c r="V305" s="318"/>
      <c r="W305" s="318"/>
      <c r="X305" s="318"/>
      <c r="Y305" s="318"/>
      <c r="Z305" s="318"/>
      <c r="AA305" s="318"/>
      <c r="AB305" s="318">
        <v>29.1035</v>
      </c>
      <c r="AC305" s="318"/>
      <c r="AD305" s="318"/>
      <c r="AE305" s="318"/>
      <c r="AF305" s="318"/>
      <c r="AG305" s="318">
        <v>36.3793</v>
      </c>
    </row>
    <row r="306" s="304" customFormat="1" ht="22.8" customHeight="1" spans="1:33">
      <c r="A306" s="309"/>
      <c r="B306" s="309"/>
      <c r="C306" s="309"/>
      <c r="D306" s="312" t="s">
        <v>859</v>
      </c>
      <c r="E306" s="312" t="s">
        <v>860</v>
      </c>
      <c r="F306" s="313">
        <v>55.7536</v>
      </c>
      <c r="G306" s="313"/>
      <c r="H306" s="313"/>
      <c r="I306" s="313"/>
      <c r="J306" s="313"/>
      <c r="K306" s="313"/>
      <c r="L306" s="313"/>
      <c r="M306" s="313"/>
      <c r="N306" s="313"/>
      <c r="O306" s="313"/>
      <c r="P306" s="313"/>
      <c r="Q306" s="313"/>
      <c r="R306" s="313"/>
      <c r="S306" s="313"/>
      <c r="T306" s="313"/>
      <c r="U306" s="313"/>
      <c r="V306" s="313"/>
      <c r="W306" s="313"/>
      <c r="X306" s="313"/>
      <c r="Y306" s="313"/>
      <c r="Z306" s="313"/>
      <c r="AA306" s="313"/>
      <c r="AB306" s="313">
        <v>24.7794</v>
      </c>
      <c r="AC306" s="313"/>
      <c r="AD306" s="313"/>
      <c r="AE306" s="313"/>
      <c r="AF306" s="313"/>
      <c r="AG306" s="313">
        <v>30.9742</v>
      </c>
    </row>
    <row r="307" s="304" customFormat="1" ht="22.8" customHeight="1" spans="1:33">
      <c r="A307" s="321" t="s">
        <v>738</v>
      </c>
      <c r="B307" s="321"/>
      <c r="C307" s="321"/>
      <c r="D307" s="311" t="s">
        <v>738</v>
      </c>
      <c r="E307" s="311" t="s">
        <v>216</v>
      </c>
      <c r="F307" s="313">
        <v>55.7536</v>
      </c>
      <c r="G307" s="313"/>
      <c r="H307" s="313"/>
      <c r="I307" s="313"/>
      <c r="J307" s="313"/>
      <c r="K307" s="313"/>
      <c r="L307" s="313"/>
      <c r="M307" s="313"/>
      <c r="N307" s="313"/>
      <c r="O307" s="313"/>
      <c r="P307" s="313"/>
      <c r="Q307" s="313"/>
      <c r="R307" s="313"/>
      <c r="S307" s="313"/>
      <c r="T307" s="313"/>
      <c r="U307" s="313"/>
      <c r="V307" s="313"/>
      <c r="W307" s="313"/>
      <c r="X307" s="313"/>
      <c r="Y307" s="313"/>
      <c r="Z307" s="313"/>
      <c r="AA307" s="313"/>
      <c r="AB307" s="313">
        <v>24.7794</v>
      </c>
      <c r="AC307" s="313"/>
      <c r="AD307" s="313"/>
      <c r="AE307" s="313"/>
      <c r="AF307" s="313"/>
      <c r="AG307" s="313">
        <v>30.9742</v>
      </c>
    </row>
    <row r="308" s="304" customFormat="1" ht="22.8" customHeight="1" spans="1:33">
      <c r="A308" s="321" t="s">
        <v>738</v>
      </c>
      <c r="B308" s="321" t="s">
        <v>583</v>
      </c>
      <c r="C308" s="321"/>
      <c r="D308" s="311" t="s">
        <v>793</v>
      </c>
      <c r="E308" s="311" t="s">
        <v>219</v>
      </c>
      <c r="F308" s="313">
        <v>55.7536</v>
      </c>
      <c r="G308" s="313"/>
      <c r="H308" s="313"/>
      <c r="I308" s="313"/>
      <c r="J308" s="313"/>
      <c r="K308" s="313"/>
      <c r="L308" s="313"/>
      <c r="M308" s="313"/>
      <c r="N308" s="313"/>
      <c r="O308" s="313"/>
      <c r="P308" s="313"/>
      <c r="Q308" s="313"/>
      <c r="R308" s="313"/>
      <c r="S308" s="313"/>
      <c r="T308" s="313"/>
      <c r="U308" s="313"/>
      <c r="V308" s="313"/>
      <c r="W308" s="313"/>
      <c r="X308" s="313"/>
      <c r="Y308" s="313"/>
      <c r="Z308" s="313"/>
      <c r="AA308" s="313"/>
      <c r="AB308" s="313">
        <v>24.7794</v>
      </c>
      <c r="AC308" s="313"/>
      <c r="AD308" s="313"/>
      <c r="AE308" s="313"/>
      <c r="AF308" s="313"/>
      <c r="AG308" s="313">
        <v>30.9742</v>
      </c>
    </row>
    <row r="309" s="304" customFormat="1" ht="22.8" customHeight="1" spans="1:33">
      <c r="A309" s="314" t="s">
        <v>738</v>
      </c>
      <c r="B309" s="314" t="s">
        <v>583</v>
      </c>
      <c r="C309" s="314" t="s">
        <v>583</v>
      </c>
      <c r="D309" s="315" t="s">
        <v>799</v>
      </c>
      <c r="E309" s="316" t="s">
        <v>800</v>
      </c>
      <c r="F309" s="318">
        <v>55.7536</v>
      </c>
      <c r="G309" s="318"/>
      <c r="H309" s="318"/>
      <c r="I309" s="318"/>
      <c r="J309" s="318"/>
      <c r="K309" s="318"/>
      <c r="L309" s="318"/>
      <c r="M309" s="318"/>
      <c r="N309" s="318"/>
      <c r="O309" s="318"/>
      <c r="P309" s="318"/>
      <c r="Q309" s="318"/>
      <c r="R309" s="318"/>
      <c r="S309" s="318"/>
      <c r="T309" s="318"/>
      <c r="U309" s="318"/>
      <c r="V309" s="318"/>
      <c r="W309" s="318"/>
      <c r="X309" s="318"/>
      <c r="Y309" s="318"/>
      <c r="Z309" s="318"/>
      <c r="AA309" s="318"/>
      <c r="AB309" s="318">
        <v>24.7794</v>
      </c>
      <c r="AC309" s="318"/>
      <c r="AD309" s="318"/>
      <c r="AE309" s="318"/>
      <c r="AF309" s="318"/>
      <c r="AG309" s="318">
        <v>30.9742</v>
      </c>
    </row>
    <row r="310" s="304" customFormat="1" ht="22.8" customHeight="1" spans="1:33">
      <c r="A310" s="309"/>
      <c r="B310" s="309"/>
      <c r="C310" s="309"/>
      <c r="D310" s="312" t="s">
        <v>861</v>
      </c>
      <c r="E310" s="312" t="s">
        <v>862</v>
      </c>
      <c r="F310" s="313">
        <v>43.9977</v>
      </c>
      <c r="G310" s="313"/>
      <c r="H310" s="313"/>
      <c r="I310" s="313"/>
      <c r="J310" s="313"/>
      <c r="K310" s="313"/>
      <c r="L310" s="313"/>
      <c r="M310" s="313"/>
      <c r="N310" s="313"/>
      <c r="O310" s="313"/>
      <c r="P310" s="313"/>
      <c r="Q310" s="313"/>
      <c r="R310" s="313"/>
      <c r="S310" s="313"/>
      <c r="T310" s="313"/>
      <c r="U310" s="313"/>
      <c r="V310" s="313"/>
      <c r="W310" s="313"/>
      <c r="X310" s="313"/>
      <c r="Y310" s="313"/>
      <c r="Z310" s="313"/>
      <c r="AA310" s="313"/>
      <c r="AB310" s="313">
        <v>18.5465</v>
      </c>
      <c r="AC310" s="313"/>
      <c r="AD310" s="313"/>
      <c r="AE310" s="313">
        <v>2.268</v>
      </c>
      <c r="AF310" s="313"/>
      <c r="AG310" s="313">
        <v>23.1832</v>
      </c>
    </row>
    <row r="311" s="304" customFormat="1" ht="22.8" customHeight="1" spans="1:33">
      <c r="A311" s="321" t="s">
        <v>738</v>
      </c>
      <c r="B311" s="321"/>
      <c r="C311" s="321"/>
      <c r="D311" s="311" t="s">
        <v>738</v>
      </c>
      <c r="E311" s="311" t="s">
        <v>216</v>
      </c>
      <c r="F311" s="313">
        <v>43.9977</v>
      </c>
      <c r="G311" s="313"/>
      <c r="H311" s="313"/>
      <c r="I311" s="313"/>
      <c r="J311" s="313"/>
      <c r="K311" s="313"/>
      <c r="L311" s="313"/>
      <c r="M311" s="313"/>
      <c r="N311" s="313"/>
      <c r="O311" s="313"/>
      <c r="P311" s="313"/>
      <c r="Q311" s="313"/>
      <c r="R311" s="313"/>
      <c r="S311" s="313"/>
      <c r="T311" s="313"/>
      <c r="U311" s="313"/>
      <c r="V311" s="313"/>
      <c r="W311" s="313"/>
      <c r="X311" s="313"/>
      <c r="Y311" s="313"/>
      <c r="Z311" s="313"/>
      <c r="AA311" s="313"/>
      <c r="AB311" s="313">
        <v>18.5465</v>
      </c>
      <c r="AC311" s="313"/>
      <c r="AD311" s="313"/>
      <c r="AE311" s="313">
        <v>2.268</v>
      </c>
      <c r="AF311" s="313"/>
      <c r="AG311" s="313">
        <v>23.1832</v>
      </c>
    </row>
    <row r="312" s="304" customFormat="1" ht="22.8" customHeight="1" spans="1:33">
      <c r="A312" s="321" t="s">
        <v>738</v>
      </c>
      <c r="B312" s="321" t="s">
        <v>622</v>
      </c>
      <c r="C312" s="321"/>
      <c r="D312" s="311" t="s">
        <v>863</v>
      </c>
      <c r="E312" s="311" t="s">
        <v>225</v>
      </c>
      <c r="F312" s="313">
        <v>43.9977</v>
      </c>
      <c r="G312" s="313"/>
      <c r="H312" s="313"/>
      <c r="I312" s="313"/>
      <c r="J312" s="313"/>
      <c r="K312" s="313"/>
      <c r="L312" s="313"/>
      <c r="M312" s="313"/>
      <c r="N312" s="313"/>
      <c r="O312" s="313"/>
      <c r="P312" s="313"/>
      <c r="Q312" s="313"/>
      <c r="R312" s="313"/>
      <c r="S312" s="313"/>
      <c r="T312" s="313"/>
      <c r="U312" s="313"/>
      <c r="V312" s="313"/>
      <c r="W312" s="313"/>
      <c r="X312" s="313"/>
      <c r="Y312" s="313"/>
      <c r="Z312" s="313"/>
      <c r="AA312" s="313"/>
      <c r="AB312" s="313">
        <v>18.5465</v>
      </c>
      <c r="AC312" s="313"/>
      <c r="AD312" s="313"/>
      <c r="AE312" s="313">
        <v>2.268</v>
      </c>
      <c r="AF312" s="313"/>
      <c r="AG312" s="313">
        <v>23.1832</v>
      </c>
    </row>
    <row r="313" s="304" customFormat="1" ht="22.8" customHeight="1" spans="1:33">
      <c r="A313" s="314" t="s">
        <v>738</v>
      </c>
      <c r="B313" s="314" t="s">
        <v>622</v>
      </c>
      <c r="C313" s="314" t="s">
        <v>583</v>
      </c>
      <c r="D313" s="315" t="s">
        <v>864</v>
      </c>
      <c r="E313" s="316" t="s">
        <v>865</v>
      </c>
      <c r="F313" s="318">
        <v>43.9977</v>
      </c>
      <c r="G313" s="318"/>
      <c r="H313" s="318"/>
      <c r="I313" s="318"/>
      <c r="J313" s="318"/>
      <c r="K313" s="318"/>
      <c r="L313" s="318"/>
      <c r="M313" s="318"/>
      <c r="N313" s="318"/>
      <c r="O313" s="318"/>
      <c r="P313" s="318"/>
      <c r="Q313" s="318"/>
      <c r="R313" s="318"/>
      <c r="S313" s="318"/>
      <c r="T313" s="318"/>
      <c r="U313" s="318"/>
      <c r="V313" s="318"/>
      <c r="W313" s="318"/>
      <c r="X313" s="318"/>
      <c r="Y313" s="318"/>
      <c r="Z313" s="318"/>
      <c r="AA313" s="318"/>
      <c r="AB313" s="318">
        <v>18.5465</v>
      </c>
      <c r="AC313" s="318"/>
      <c r="AD313" s="318"/>
      <c r="AE313" s="318">
        <v>2.268</v>
      </c>
      <c r="AF313" s="318"/>
      <c r="AG313" s="318">
        <v>23.1832</v>
      </c>
    </row>
    <row r="314" s="304" customFormat="1" ht="22.8" customHeight="1" spans="1:33">
      <c r="A314" s="309"/>
      <c r="B314" s="309"/>
      <c r="C314" s="309"/>
      <c r="D314" s="312" t="s">
        <v>866</v>
      </c>
      <c r="E314" s="312" t="s">
        <v>867</v>
      </c>
      <c r="F314" s="313">
        <v>47.239</v>
      </c>
      <c r="G314" s="313">
        <v>18.6439</v>
      </c>
      <c r="H314" s="313">
        <v>5</v>
      </c>
      <c r="I314" s="313"/>
      <c r="J314" s="313"/>
      <c r="K314" s="313">
        <v>1</v>
      </c>
      <c r="L314" s="313">
        <v>1</v>
      </c>
      <c r="M314" s="313">
        <v>3</v>
      </c>
      <c r="N314" s="313"/>
      <c r="O314" s="313">
        <v>2</v>
      </c>
      <c r="P314" s="313">
        <v>2</v>
      </c>
      <c r="Q314" s="313"/>
      <c r="R314" s="313"/>
      <c r="S314" s="313"/>
      <c r="T314" s="313">
        <v>2</v>
      </c>
      <c r="U314" s="313">
        <v>1</v>
      </c>
      <c r="V314" s="313">
        <v>1</v>
      </c>
      <c r="W314" s="313"/>
      <c r="X314" s="313"/>
      <c r="Y314" s="313"/>
      <c r="Z314" s="313">
        <v>0.5</v>
      </c>
      <c r="AA314" s="313"/>
      <c r="AB314" s="313">
        <v>6.5951</v>
      </c>
      <c r="AC314" s="313"/>
      <c r="AD314" s="313"/>
      <c r="AE314" s="313">
        <v>1.5</v>
      </c>
      <c r="AF314" s="313"/>
      <c r="AG314" s="313">
        <v>2</v>
      </c>
    </row>
    <row r="315" s="304" customFormat="1" ht="22.8" customHeight="1" spans="1:33">
      <c r="A315" s="321" t="s">
        <v>738</v>
      </c>
      <c r="B315" s="321"/>
      <c r="C315" s="321"/>
      <c r="D315" s="311" t="s">
        <v>738</v>
      </c>
      <c r="E315" s="311" t="s">
        <v>216</v>
      </c>
      <c r="F315" s="313">
        <v>47.239</v>
      </c>
      <c r="G315" s="313">
        <v>18.6439</v>
      </c>
      <c r="H315" s="313">
        <v>5</v>
      </c>
      <c r="I315" s="313"/>
      <c r="J315" s="313"/>
      <c r="K315" s="313">
        <v>1</v>
      </c>
      <c r="L315" s="313">
        <v>1</v>
      </c>
      <c r="M315" s="313">
        <v>3</v>
      </c>
      <c r="N315" s="313"/>
      <c r="O315" s="313">
        <v>2</v>
      </c>
      <c r="P315" s="313">
        <v>2</v>
      </c>
      <c r="Q315" s="313"/>
      <c r="R315" s="313"/>
      <c r="S315" s="313"/>
      <c r="T315" s="313">
        <v>2</v>
      </c>
      <c r="U315" s="313">
        <v>1</v>
      </c>
      <c r="V315" s="313">
        <v>1</v>
      </c>
      <c r="W315" s="313"/>
      <c r="X315" s="313"/>
      <c r="Y315" s="313"/>
      <c r="Z315" s="313">
        <v>0.5</v>
      </c>
      <c r="AA315" s="313"/>
      <c r="AB315" s="313">
        <v>6.5951</v>
      </c>
      <c r="AC315" s="313"/>
      <c r="AD315" s="313"/>
      <c r="AE315" s="313">
        <v>1.5</v>
      </c>
      <c r="AF315" s="313"/>
      <c r="AG315" s="313">
        <v>2</v>
      </c>
    </row>
    <row r="316" s="304" customFormat="1" ht="22.8" customHeight="1" spans="1:33">
      <c r="A316" s="321" t="s">
        <v>738</v>
      </c>
      <c r="B316" s="321" t="s">
        <v>565</v>
      </c>
      <c r="C316" s="321"/>
      <c r="D316" s="311" t="s">
        <v>788</v>
      </c>
      <c r="E316" s="311" t="s">
        <v>217</v>
      </c>
      <c r="F316" s="313">
        <v>47.239</v>
      </c>
      <c r="G316" s="313">
        <v>18.6439</v>
      </c>
      <c r="H316" s="313">
        <v>5</v>
      </c>
      <c r="I316" s="313"/>
      <c r="J316" s="313"/>
      <c r="K316" s="313">
        <v>1</v>
      </c>
      <c r="L316" s="313">
        <v>1</v>
      </c>
      <c r="M316" s="313">
        <v>3</v>
      </c>
      <c r="N316" s="313"/>
      <c r="O316" s="313">
        <v>2</v>
      </c>
      <c r="P316" s="313">
        <v>2</v>
      </c>
      <c r="Q316" s="313"/>
      <c r="R316" s="313"/>
      <c r="S316" s="313"/>
      <c r="T316" s="313">
        <v>2</v>
      </c>
      <c r="U316" s="313">
        <v>1</v>
      </c>
      <c r="V316" s="313">
        <v>1</v>
      </c>
      <c r="W316" s="313"/>
      <c r="X316" s="313"/>
      <c r="Y316" s="313"/>
      <c r="Z316" s="313">
        <v>0.5</v>
      </c>
      <c r="AA316" s="313"/>
      <c r="AB316" s="313">
        <v>6.5951</v>
      </c>
      <c r="AC316" s="313"/>
      <c r="AD316" s="313"/>
      <c r="AE316" s="313">
        <v>1.5</v>
      </c>
      <c r="AF316" s="313"/>
      <c r="AG316" s="313">
        <v>2</v>
      </c>
    </row>
    <row r="317" s="304" customFormat="1" ht="22.8" customHeight="1" spans="1:33">
      <c r="A317" s="314" t="s">
        <v>738</v>
      </c>
      <c r="B317" s="314" t="s">
        <v>565</v>
      </c>
      <c r="C317" s="314" t="s">
        <v>622</v>
      </c>
      <c r="D317" s="315" t="s">
        <v>1260</v>
      </c>
      <c r="E317" s="316" t="s">
        <v>1261</v>
      </c>
      <c r="F317" s="318">
        <v>47.239</v>
      </c>
      <c r="G317" s="318">
        <v>18.6439</v>
      </c>
      <c r="H317" s="318">
        <v>5</v>
      </c>
      <c r="I317" s="318"/>
      <c r="J317" s="318"/>
      <c r="K317" s="318">
        <v>1</v>
      </c>
      <c r="L317" s="318">
        <v>1</v>
      </c>
      <c r="M317" s="318">
        <v>3</v>
      </c>
      <c r="N317" s="318"/>
      <c r="O317" s="318">
        <v>2</v>
      </c>
      <c r="P317" s="318">
        <v>2</v>
      </c>
      <c r="Q317" s="318"/>
      <c r="R317" s="318"/>
      <c r="S317" s="318"/>
      <c r="T317" s="318">
        <v>2</v>
      </c>
      <c r="U317" s="318">
        <v>1</v>
      </c>
      <c r="V317" s="318">
        <v>1</v>
      </c>
      <c r="W317" s="318"/>
      <c r="X317" s="318"/>
      <c r="Y317" s="318"/>
      <c r="Z317" s="318">
        <v>0.5</v>
      </c>
      <c r="AA317" s="318"/>
      <c r="AB317" s="318">
        <v>6.5951</v>
      </c>
      <c r="AC317" s="318"/>
      <c r="AD317" s="318"/>
      <c r="AE317" s="318">
        <v>1.5</v>
      </c>
      <c r="AF317" s="318"/>
      <c r="AG317" s="318">
        <v>2</v>
      </c>
    </row>
    <row r="318" s="304" customFormat="1" ht="22.8" customHeight="1" spans="1:33">
      <c r="A318" s="309"/>
      <c r="B318" s="309"/>
      <c r="C318" s="309"/>
      <c r="D318" s="312" t="s">
        <v>868</v>
      </c>
      <c r="E318" s="312" t="s">
        <v>869</v>
      </c>
      <c r="F318" s="313">
        <v>15.3979</v>
      </c>
      <c r="G318" s="313"/>
      <c r="H318" s="313"/>
      <c r="I318" s="313"/>
      <c r="J318" s="313"/>
      <c r="K318" s="313"/>
      <c r="L318" s="313"/>
      <c r="M318" s="313"/>
      <c r="N318" s="313"/>
      <c r="O318" s="313"/>
      <c r="P318" s="313"/>
      <c r="Q318" s="313"/>
      <c r="R318" s="313"/>
      <c r="S318" s="313"/>
      <c r="T318" s="313"/>
      <c r="U318" s="313"/>
      <c r="V318" s="313"/>
      <c r="W318" s="313"/>
      <c r="X318" s="313"/>
      <c r="Y318" s="313"/>
      <c r="Z318" s="313"/>
      <c r="AA318" s="313"/>
      <c r="AB318" s="313">
        <v>6.8435</v>
      </c>
      <c r="AC318" s="313"/>
      <c r="AD318" s="313"/>
      <c r="AE318" s="313"/>
      <c r="AF318" s="313"/>
      <c r="AG318" s="313">
        <v>8.5544</v>
      </c>
    </row>
    <row r="319" s="304" customFormat="1" ht="22.8" customHeight="1" spans="1:33">
      <c r="A319" s="321" t="s">
        <v>738</v>
      </c>
      <c r="B319" s="321"/>
      <c r="C319" s="321"/>
      <c r="D319" s="311" t="s">
        <v>738</v>
      </c>
      <c r="E319" s="311" t="s">
        <v>216</v>
      </c>
      <c r="F319" s="313">
        <v>15.3979</v>
      </c>
      <c r="G319" s="313"/>
      <c r="H319" s="313"/>
      <c r="I319" s="313"/>
      <c r="J319" s="313"/>
      <c r="K319" s="313"/>
      <c r="L319" s="313"/>
      <c r="M319" s="313"/>
      <c r="N319" s="313"/>
      <c r="O319" s="313"/>
      <c r="P319" s="313"/>
      <c r="Q319" s="313"/>
      <c r="R319" s="313"/>
      <c r="S319" s="313"/>
      <c r="T319" s="313"/>
      <c r="U319" s="313"/>
      <c r="V319" s="313"/>
      <c r="W319" s="313"/>
      <c r="X319" s="313"/>
      <c r="Y319" s="313"/>
      <c r="Z319" s="313"/>
      <c r="AA319" s="313"/>
      <c r="AB319" s="313">
        <v>6.8435</v>
      </c>
      <c r="AC319" s="313"/>
      <c r="AD319" s="313"/>
      <c r="AE319" s="313"/>
      <c r="AF319" s="313"/>
      <c r="AG319" s="313">
        <v>8.5544</v>
      </c>
    </row>
    <row r="320" s="304" customFormat="1" ht="22.8" customHeight="1" spans="1:33">
      <c r="A320" s="321" t="s">
        <v>738</v>
      </c>
      <c r="B320" s="321" t="s">
        <v>583</v>
      </c>
      <c r="C320" s="321"/>
      <c r="D320" s="311" t="s">
        <v>793</v>
      </c>
      <c r="E320" s="311" t="s">
        <v>219</v>
      </c>
      <c r="F320" s="313">
        <v>15.3979</v>
      </c>
      <c r="G320" s="313"/>
      <c r="H320" s="313"/>
      <c r="I320" s="313"/>
      <c r="J320" s="313"/>
      <c r="K320" s="313"/>
      <c r="L320" s="313"/>
      <c r="M320" s="313"/>
      <c r="N320" s="313"/>
      <c r="O320" s="313"/>
      <c r="P320" s="313"/>
      <c r="Q320" s="313"/>
      <c r="R320" s="313"/>
      <c r="S320" s="313"/>
      <c r="T320" s="313"/>
      <c r="U320" s="313"/>
      <c r="V320" s="313"/>
      <c r="W320" s="313"/>
      <c r="X320" s="313"/>
      <c r="Y320" s="313"/>
      <c r="Z320" s="313"/>
      <c r="AA320" s="313"/>
      <c r="AB320" s="313">
        <v>6.8435</v>
      </c>
      <c r="AC320" s="313"/>
      <c r="AD320" s="313"/>
      <c r="AE320" s="313"/>
      <c r="AF320" s="313"/>
      <c r="AG320" s="313">
        <v>8.5544</v>
      </c>
    </row>
    <row r="321" s="304" customFormat="1" ht="22.8" customHeight="1" spans="1:33">
      <c r="A321" s="314" t="s">
        <v>738</v>
      </c>
      <c r="B321" s="314" t="s">
        <v>583</v>
      </c>
      <c r="C321" s="314" t="s">
        <v>622</v>
      </c>
      <c r="D321" s="315" t="s">
        <v>801</v>
      </c>
      <c r="E321" s="316" t="s">
        <v>802</v>
      </c>
      <c r="F321" s="318">
        <v>15.3979</v>
      </c>
      <c r="G321" s="318"/>
      <c r="H321" s="318"/>
      <c r="I321" s="318"/>
      <c r="J321" s="318"/>
      <c r="K321" s="318"/>
      <c r="L321" s="318"/>
      <c r="M321" s="318"/>
      <c r="N321" s="318"/>
      <c r="O321" s="318"/>
      <c r="P321" s="318"/>
      <c r="Q321" s="318"/>
      <c r="R321" s="318"/>
      <c r="S321" s="318"/>
      <c r="T321" s="318"/>
      <c r="U321" s="318"/>
      <c r="V321" s="318"/>
      <c r="W321" s="318"/>
      <c r="X321" s="318"/>
      <c r="Y321" s="318"/>
      <c r="Z321" s="318"/>
      <c r="AA321" s="318"/>
      <c r="AB321" s="318">
        <v>6.8435</v>
      </c>
      <c r="AC321" s="318"/>
      <c r="AD321" s="318"/>
      <c r="AE321" s="318"/>
      <c r="AF321" s="318"/>
      <c r="AG321" s="318">
        <v>8.5544</v>
      </c>
    </row>
    <row r="322" s="304" customFormat="1" ht="22.8" customHeight="1" spans="1:33">
      <c r="A322" s="309"/>
      <c r="B322" s="309"/>
      <c r="C322" s="309"/>
      <c r="D322" s="312" t="s">
        <v>870</v>
      </c>
      <c r="E322" s="312" t="s">
        <v>871</v>
      </c>
      <c r="F322" s="313">
        <v>7.245</v>
      </c>
      <c r="G322" s="313"/>
      <c r="H322" s="313"/>
      <c r="I322" s="313"/>
      <c r="J322" s="313"/>
      <c r="K322" s="313"/>
      <c r="L322" s="313"/>
      <c r="M322" s="313"/>
      <c r="N322" s="313"/>
      <c r="O322" s="313"/>
      <c r="P322" s="313"/>
      <c r="Q322" s="313"/>
      <c r="R322" s="313"/>
      <c r="S322" s="313"/>
      <c r="T322" s="313"/>
      <c r="U322" s="313"/>
      <c r="V322" s="313"/>
      <c r="W322" s="313"/>
      <c r="X322" s="313"/>
      <c r="Y322" s="313"/>
      <c r="Z322" s="313"/>
      <c r="AA322" s="313"/>
      <c r="AB322" s="313">
        <v>3.22</v>
      </c>
      <c r="AC322" s="313"/>
      <c r="AD322" s="313"/>
      <c r="AE322" s="313"/>
      <c r="AF322" s="313"/>
      <c r="AG322" s="313">
        <v>4.025</v>
      </c>
    </row>
    <row r="323" s="304" customFormat="1" ht="22.8" customHeight="1" spans="1:33">
      <c r="A323" s="321" t="s">
        <v>738</v>
      </c>
      <c r="B323" s="321"/>
      <c r="C323" s="321"/>
      <c r="D323" s="311" t="s">
        <v>738</v>
      </c>
      <c r="E323" s="311" t="s">
        <v>216</v>
      </c>
      <c r="F323" s="313">
        <v>7.245</v>
      </c>
      <c r="G323" s="313"/>
      <c r="H323" s="313"/>
      <c r="I323" s="313"/>
      <c r="J323" s="313"/>
      <c r="K323" s="313"/>
      <c r="L323" s="313"/>
      <c r="M323" s="313"/>
      <c r="N323" s="313"/>
      <c r="O323" s="313"/>
      <c r="P323" s="313"/>
      <c r="Q323" s="313"/>
      <c r="R323" s="313"/>
      <c r="S323" s="313"/>
      <c r="T323" s="313"/>
      <c r="U323" s="313"/>
      <c r="V323" s="313"/>
      <c r="W323" s="313"/>
      <c r="X323" s="313"/>
      <c r="Y323" s="313"/>
      <c r="Z323" s="313"/>
      <c r="AA323" s="313"/>
      <c r="AB323" s="313">
        <v>3.22</v>
      </c>
      <c r="AC323" s="313"/>
      <c r="AD323" s="313"/>
      <c r="AE323" s="313"/>
      <c r="AF323" s="313"/>
      <c r="AG323" s="313">
        <v>4.025</v>
      </c>
    </row>
    <row r="324" s="304" customFormat="1" ht="22.8" customHeight="1" spans="1:33">
      <c r="A324" s="321" t="s">
        <v>738</v>
      </c>
      <c r="B324" s="321" t="s">
        <v>583</v>
      </c>
      <c r="C324" s="321"/>
      <c r="D324" s="311" t="s">
        <v>793</v>
      </c>
      <c r="E324" s="311" t="s">
        <v>219</v>
      </c>
      <c r="F324" s="313">
        <v>7.245</v>
      </c>
      <c r="G324" s="313"/>
      <c r="H324" s="313"/>
      <c r="I324" s="313"/>
      <c r="J324" s="313"/>
      <c r="K324" s="313"/>
      <c r="L324" s="313"/>
      <c r="M324" s="313"/>
      <c r="N324" s="313"/>
      <c r="O324" s="313"/>
      <c r="P324" s="313"/>
      <c r="Q324" s="313"/>
      <c r="R324" s="313"/>
      <c r="S324" s="313"/>
      <c r="T324" s="313"/>
      <c r="U324" s="313"/>
      <c r="V324" s="313"/>
      <c r="W324" s="313"/>
      <c r="X324" s="313"/>
      <c r="Y324" s="313"/>
      <c r="Z324" s="313"/>
      <c r="AA324" s="313"/>
      <c r="AB324" s="313">
        <v>3.22</v>
      </c>
      <c r="AC324" s="313"/>
      <c r="AD324" s="313"/>
      <c r="AE324" s="313"/>
      <c r="AF324" s="313"/>
      <c r="AG324" s="313">
        <v>4.025</v>
      </c>
    </row>
    <row r="325" s="304" customFormat="1" ht="22.8" customHeight="1" spans="1:33">
      <c r="A325" s="314" t="s">
        <v>738</v>
      </c>
      <c r="B325" s="314" t="s">
        <v>583</v>
      </c>
      <c r="C325" s="314" t="s">
        <v>565</v>
      </c>
      <c r="D325" s="315" t="s">
        <v>837</v>
      </c>
      <c r="E325" s="316" t="s">
        <v>838</v>
      </c>
      <c r="F325" s="318">
        <v>7.245</v>
      </c>
      <c r="G325" s="318"/>
      <c r="H325" s="318"/>
      <c r="I325" s="318"/>
      <c r="J325" s="318"/>
      <c r="K325" s="318"/>
      <c r="L325" s="318"/>
      <c r="M325" s="318"/>
      <c r="N325" s="318"/>
      <c r="O325" s="318"/>
      <c r="P325" s="318"/>
      <c r="Q325" s="318"/>
      <c r="R325" s="318"/>
      <c r="S325" s="318"/>
      <c r="T325" s="318"/>
      <c r="U325" s="318"/>
      <c r="V325" s="318"/>
      <c r="W325" s="318"/>
      <c r="X325" s="318"/>
      <c r="Y325" s="318"/>
      <c r="Z325" s="318"/>
      <c r="AA325" s="318"/>
      <c r="AB325" s="318">
        <v>3.22</v>
      </c>
      <c r="AC325" s="318"/>
      <c r="AD325" s="318"/>
      <c r="AE325" s="318"/>
      <c r="AF325" s="318"/>
      <c r="AG325" s="318">
        <v>4.025</v>
      </c>
    </row>
    <row r="326" s="304" customFormat="1" ht="22.8" customHeight="1" spans="1:33">
      <c r="A326" s="309"/>
      <c r="B326" s="309"/>
      <c r="C326" s="309"/>
      <c r="D326" s="312" t="s">
        <v>872</v>
      </c>
      <c r="E326" s="312" t="s">
        <v>873</v>
      </c>
      <c r="F326" s="313">
        <v>8.4508</v>
      </c>
      <c r="G326" s="313"/>
      <c r="H326" s="313"/>
      <c r="I326" s="313"/>
      <c r="J326" s="313"/>
      <c r="K326" s="313"/>
      <c r="L326" s="313"/>
      <c r="M326" s="313"/>
      <c r="N326" s="313"/>
      <c r="O326" s="313"/>
      <c r="P326" s="313"/>
      <c r="Q326" s="313"/>
      <c r="R326" s="313"/>
      <c r="S326" s="313"/>
      <c r="T326" s="313"/>
      <c r="U326" s="313"/>
      <c r="V326" s="313"/>
      <c r="W326" s="313"/>
      <c r="X326" s="313"/>
      <c r="Y326" s="313"/>
      <c r="Z326" s="313"/>
      <c r="AA326" s="313"/>
      <c r="AB326" s="313">
        <v>3.7559</v>
      </c>
      <c r="AC326" s="313"/>
      <c r="AD326" s="313"/>
      <c r="AE326" s="313"/>
      <c r="AF326" s="313"/>
      <c r="AG326" s="313">
        <v>4.6949</v>
      </c>
    </row>
    <row r="327" s="304" customFormat="1" ht="22.8" customHeight="1" spans="1:33">
      <c r="A327" s="321" t="s">
        <v>738</v>
      </c>
      <c r="B327" s="321"/>
      <c r="C327" s="321"/>
      <c r="D327" s="311" t="s">
        <v>738</v>
      </c>
      <c r="E327" s="311" t="s">
        <v>216</v>
      </c>
      <c r="F327" s="313">
        <v>8.4508</v>
      </c>
      <c r="G327" s="313"/>
      <c r="H327" s="313"/>
      <c r="I327" s="313"/>
      <c r="J327" s="313"/>
      <c r="K327" s="313"/>
      <c r="L327" s="313"/>
      <c r="M327" s="313"/>
      <c r="N327" s="313"/>
      <c r="O327" s="313"/>
      <c r="P327" s="313"/>
      <c r="Q327" s="313"/>
      <c r="R327" s="313"/>
      <c r="S327" s="313"/>
      <c r="T327" s="313"/>
      <c r="U327" s="313"/>
      <c r="V327" s="313"/>
      <c r="W327" s="313"/>
      <c r="X327" s="313"/>
      <c r="Y327" s="313"/>
      <c r="Z327" s="313"/>
      <c r="AA327" s="313"/>
      <c r="AB327" s="313">
        <v>3.7559</v>
      </c>
      <c r="AC327" s="313"/>
      <c r="AD327" s="313"/>
      <c r="AE327" s="313"/>
      <c r="AF327" s="313"/>
      <c r="AG327" s="313">
        <v>4.6949</v>
      </c>
    </row>
    <row r="328" s="304" customFormat="1" ht="22.8" customHeight="1" spans="1:33">
      <c r="A328" s="321" t="s">
        <v>738</v>
      </c>
      <c r="B328" s="321" t="s">
        <v>874</v>
      </c>
      <c r="C328" s="321"/>
      <c r="D328" s="311" t="s">
        <v>875</v>
      </c>
      <c r="E328" s="311" t="s">
        <v>227</v>
      </c>
      <c r="F328" s="313">
        <v>8.4508</v>
      </c>
      <c r="G328" s="313"/>
      <c r="H328" s="313"/>
      <c r="I328" s="313"/>
      <c r="J328" s="313"/>
      <c r="K328" s="313"/>
      <c r="L328" s="313"/>
      <c r="M328" s="313"/>
      <c r="N328" s="313"/>
      <c r="O328" s="313"/>
      <c r="P328" s="313"/>
      <c r="Q328" s="313"/>
      <c r="R328" s="313"/>
      <c r="S328" s="313"/>
      <c r="T328" s="313"/>
      <c r="U328" s="313"/>
      <c r="V328" s="313"/>
      <c r="W328" s="313"/>
      <c r="X328" s="313"/>
      <c r="Y328" s="313"/>
      <c r="Z328" s="313"/>
      <c r="AA328" s="313"/>
      <c r="AB328" s="313">
        <v>3.7559</v>
      </c>
      <c r="AC328" s="313"/>
      <c r="AD328" s="313"/>
      <c r="AE328" s="313"/>
      <c r="AF328" s="313"/>
      <c r="AG328" s="313">
        <v>4.6949</v>
      </c>
    </row>
    <row r="329" s="304" customFormat="1" ht="22.8" customHeight="1" spans="1:33">
      <c r="A329" s="314" t="s">
        <v>738</v>
      </c>
      <c r="B329" s="314" t="s">
        <v>874</v>
      </c>
      <c r="C329" s="314" t="s">
        <v>565</v>
      </c>
      <c r="D329" s="315" t="s">
        <v>876</v>
      </c>
      <c r="E329" s="316" t="s">
        <v>877</v>
      </c>
      <c r="F329" s="318">
        <v>8.4508</v>
      </c>
      <c r="G329" s="318"/>
      <c r="H329" s="318"/>
      <c r="I329" s="318"/>
      <c r="J329" s="318"/>
      <c r="K329" s="318"/>
      <c r="L329" s="318"/>
      <c r="M329" s="318"/>
      <c r="N329" s="318"/>
      <c r="O329" s="318"/>
      <c r="P329" s="318"/>
      <c r="Q329" s="318"/>
      <c r="R329" s="318"/>
      <c r="S329" s="318"/>
      <c r="T329" s="318"/>
      <c r="U329" s="318"/>
      <c r="V329" s="318"/>
      <c r="W329" s="318"/>
      <c r="X329" s="318"/>
      <c r="Y329" s="318"/>
      <c r="Z329" s="318"/>
      <c r="AA329" s="318"/>
      <c r="AB329" s="318">
        <v>3.7559</v>
      </c>
      <c r="AC329" s="318"/>
      <c r="AD329" s="318"/>
      <c r="AE329" s="318"/>
      <c r="AF329" s="318"/>
      <c r="AG329" s="318">
        <v>4.6949</v>
      </c>
    </row>
    <row r="330" s="304" customFormat="1" ht="22.8" customHeight="1" spans="1:33">
      <c r="A330" s="309"/>
      <c r="B330" s="309"/>
      <c r="C330" s="309"/>
      <c r="D330" s="312" t="s">
        <v>878</v>
      </c>
      <c r="E330" s="312" t="s">
        <v>879</v>
      </c>
      <c r="F330" s="313">
        <v>64.9469</v>
      </c>
      <c r="G330" s="313"/>
      <c r="H330" s="313"/>
      <c r="I330" s="313"/>
      <c r="J330" s="313"/>
      <c r="K330" s="313"/>
      <c r="L330" s="313"/>
      <c r="M330" s="313"/>
      <c r="N330" s="313"/>
      <c r="O330" s="313"/>
      <c r="P330" s="313"/>
      <c r="Q330" s="313"/>
      <c r="R330" s="313"/>
      <c r="S330" s="313"/>
      <c r="T330" s="313"/>
      <c r="U330" s="313"/>
      <c r="V330" s="313"/>
      <c r="W330" s="313"/>
      <c r="X330" s="313"/>
      <c r="Y330" s="313"/>
      <c r="Z330" s="313"/>
      <c r="AA330" s="313"/>
      <c r="AB330" s="313">
        <v>28.8653</v>
      </c>
      <c r="AC330" s="313"/>
      <c r="AD330" s="313"/>
      <c r="AE330" s="313"/>
      <c r="AF330" s="313"/>
      <c r="AG330" s="313">
        <v>36.0816</v>
      </c>
    </row>
    <row r="331" s="304" customFormat="1" ht="22.8" customHeight="1" spans="1:33">
      <c r="A331" s="321" t="s">
        <v>738</v>
      </c>
      <c r="B331" s="321"/>
      <c r="C331" s="321"/>
      <c r="D331" s="311" t="s">
        <v>738</v>
      </c>
      <c r="E331" s="311" t="s">
        <v>216</v>
      </c>
      <c r="F331" s="313">
        <v>64.9469</v>
      </c>
      <c r="G331" s="313"/>
      <c r="H331" s="313"/>
      <c r="I331" s="313"/>
      <c r="J331" s="313"/>
      <c r="K331" s="313"/>
      <c r="L331" s="313"/>
      <c r="M331" s="313"/>
      <c r="N331" s="313"/>
      <c r="O331" s="313"/>
      <c r="P331" s="313"/>
      <c r="Q331" s="313"/>
      <c r="R331" s="313"/>
      <c r="S331" s="313"/>
      <c r="T331" s="313"/>
      <c r="U331" s="313"/>
      <c r="V331" s="313"/>
      <c r="W331" s="313"/>
      <c r="X331" s="313"/>
      <c r="Y331" s="313"/>
      <c r="Z331" s="313"/>
      <c r="AA331" s="313"/>
      <c r="AB331" s="313">
        <v>28.8653</v>
      </c>
      <c r="AC331" s="313"/>
      <c r="AD331" s="313"/>
      <c r="AE331" s="313"/>
      <c r="AF331" s="313"/>
      <c r="AG331" s="313">
        <v>36.0816</v>
      </c>
    </row>
    <row r="332" s="304" customFormat="1" ht="22.8" customHeight="1" spans="1:33">
      <c r="A332" s="321" t="s">
        <v>738</v>
      </c>
      <c r="B332" s="321" t="s">
        <v>583</v>
      </c>
      <c r="C332" s="321"/>
      <c r="D332" s="311" t="s">
        <v>793</v>
      </c>
      <c r="E332" s="311" t="s">
        <v>219</v>
      </c>
      <c r="F332" s="313">
        <v>64.9469</v>
      </c>
      <c r="G332" s="313"/>
      <c r="H332" s="313"/>
      <c r="I332" s="313"/>
      <c r="J332" s="313"/>
      <c r="K332" s="313"/>
      <c r="L332" s="313"/>
      <c r="M332" s="313"/>
      <c r="N332" s="313"/>
      <c r="O332" s="313"/>
      <c r="P332" s="313"/>
      <c r="Q332" s="313"/>
      <c r="R332" s="313"/>
      <c r="S332" s="313"/>
      <c r="T332" s="313"/>
      <c r="U332" s="313"/>
      <c r="V332" s="313"/>
      <c r="W332" s="313"/>
      <c r="X332" s="313"/>
      <c r="Y332" s="313"/>
      <c r="Z332" s="313"/>
      <c r="AA332" s="313"/>
      <c r="AB332" s="313">
        <v>28.8653</v>
      </c>
      <c r="AC332" s="313"/>
      <c r="AD332" s="313"/>
      <c r="AE332" s="313"/>
      <c r="AF332" s="313"/>
      <c r="AG332" s="313">
        <v>36.0816</v>
      </c>
    </row>
    <row r="333" s="304" customFormat="1" ht="22.8" customHeight="1" spans="1:33">
      <c r="A333" s="314" t="s">
        <v>738</v>
      </c>
      <c r="B333" s="314" t="s">
        <v>583</v>
      </c>
      <c r="C333" s="314" t="s">
        <v>583</v>
      </c>
      <c r="D333" s="315" t="s">
        <v>799</v>
      </c>
      <c r="E333" s="316" t="s">
        <v>800</v>
      </c>
      <c r="F333" s="318">
        <v>64.9469</v>
      </c>
      <c r="G333" s="318"/>
      <c r="H333" s="318"/>
      <c r="I333" s="318"/>
      <c r="J333" s="318"/>
      <c r="K333" s="318"/>
      <c r="L333" s="318"/>
      <c r="M333" s="318"/>
      <c r="N333" s="318"/>
      <c r="O333" s="318"/>
      <c r="P333" s="318"/>
      <c r="Q333" s="318"/>
      <c r="R333" s="318"/>
      <c r="S333" s="318"/>
      <c r="T333" s="318"/>
      <c r="U333" s="318"/>
      <c r="V333" s="318"/>
      <c r="W333" s="318"/>
      <c r="X333" s="318"/>
      <c r="Y333" s="318"/>
      <c r="Z333" s="318"/>
      <c r="AA333" s="318"/>
      <c r="AB333" s="318">
        <v>28.8653</v>
      </c>
      <c r="AC333" s="318"/>
      <c r="AD333" s="318"/>
      <c r="AE333" s="318"/>
      <c r="AF333" s="318"/>
      <c r="AG333" s="318">
        <v>36.0816</v>
      </c>
    </row>
    <row r="334" s="304" customFormat="1" ht="22.8" customHeight="1" spans="1:33">
      <c r="A334" s="309"/>
      <c r="B334" s="309"/>
      <c r="C334" s="309"/>
      <c r="D334" s="312" t="s">
        <v>880</v>
      </c>
      <c r="E334" s="312" t="s">
        <v>881</v>
      </c>
      <c r="F334" s="313">
        <v>50.07</v>
      </c>
      <c r="G334" s="313"/>
      <c r="H334" s="313"/>
      <c r="I334" s="313"/>
      <c r="J334" s="313"/>
      <c r="K334" s="313"/>
      <c r="L334" s="313"/>
      <c r="M334" s="313"/>
      <c r="N334" s="313"/>
      <c r="O334" s="313"/>
      <c r="P334" s="313"/>
      <c r="Q334" s="313"/>
      <c r="R334" s="313"/>
      <c r="S334" s="313"/>
      <c r="T334" s="313"/>
      <c r="U334" s="313"/>
      <c r="V334" s="313"/>
      <c r="W334" s="313"/>
      <c r="X334" s="313"/>
      <c r="Y334" s="313"/>
      <c r="Z334" s="313"/>
      <c r="AA334" s="313"/>
      <c r="AB334" s="313">
        <v>22.2533</v>
      </c>
      <c r="AC334" s="313"/>
      <c r="AD334" s="313"/>
      <c r="AE334" s="313"/>
      <c r="AF334" s="313"/>
      <c r="AG334" s="313">
        <v>27.8167</v>
      </c>
    </row>
    <row r="335" s="304" customFormat="1" ht="22.8" customHeight="1" spans="1:33">
      <c r="A335" s="321" t="s">
        <v>738</v>
      </c>
      <c r="B335" s="321"/>
      <c r="C335" s="321"/>
      <c r="D335" s="311" t="s">
        <v>738</v>
      </c>
      <c r="E335" s="311" t="s">
        <v>216</v>
      </c>
      <c r="F335" s="313">
        <v>50.07</v>
      </c>
      <c r="G335" s="313"/>
      <c r="H335" s="313"/>
      <c r="I335" s="313"/>
      <c r="J335" s="313"/>
      <c r="K335" s="313"/>
      <c r="L335" s="313"/>
      <c r="M335" s="313"/>
      <c r="N335" s="313"/>
      <c r="O335" s="313"/>
      <c r="P335" s="313"/>
      <c r="Q335" s="313"/>
      <c r="R335" s="313"/>
      <c r="S335" s="313"/>
      <c r="T335" s="313"/>
      <c r="U335" s="313"/>
      <c r="V335" s="313"/>
      <c r="W335" s="313"/>
      <c r="X335" s="313"/>
      <c r="Y335" s="313"/>
      <c r="Z335" s="313"/>
      <c r="AA335" s="313"/>
      <c r="AB335" s="313">
        <v>22.2533</v>
      </c>
      <c r="AC335" s="313"/>
      <c r="AD335" s="313"/>
      <c r="AE335" s="313"/>
      <c r="AF335" s="313"/>
      <c r="AG335" s="313">
        <v>27.8167</v>
      </c>
    </row>
    <row r="336" s="304" customFormat="1" ht="22.8" customHeight="1" spans="1:33">
      <c r="A336" s="321" t="s">
        <v>738</v>
      </c>
      <c r="B336" s="321" t="s">
        <v>583</v>
      </c>
      <c r="C336" s="321"/>
      <c r="D336" s="311" t="s">
        <v>793</v>
      </c>
      <c r="E336" s="311" t="s">
        <v>219</v>
      </c>
      <c r="F336" s="313">
        <v>50.07</v>
      </c>
      <c r="G336" s="313"/>
      <c r="H336" s="313"/>
      <c r="I336" s="313"/>
      <c r="J336" s="313"/>
      <c r="K336" s="313"/>
      <c r="L336" s="313"/>
      <c r="M336" s="313"/>
      <c r="N336" s="313"/>
      <c r="O336" s="313"/>
      <c r="P336" s="313"/>
      <c r="Q336" s="313"/>
      <c r="R336" s="313"/>
      <c r="S336" s="313"/>
      <c r="T336" s="313"/>
      <c r="U336" s="313"/>
      <c r="V336" s="313"/>
      <c r="W336" s="313"/>
      <c r="X336" s="313"/>
      <c r="Y336" s="313"/>
      <c r="Z336" s="313"/>
      <c r="AA336" s="313"/>
      <c r="AB336" s="313">
        <v>22.2533</v>
      </c>
      <c r="AC336" s="313"/>
      <c r="AD336" s="313"/>
      <c r="AE336" s="313"/>
      <c r="AF336" s="313"/>
      <c r="AG336" s="313">
        <v>27.8167</v>
      </c>
    </row>
    <row r="337" s="304" customFormat="1" ht="22.8" customHeight="1" spans="1:33">
      <c r="A337" s="314" t="s">
        <v>738</v>
      </c>
      <c r="B337" s="314" t="s">
        <v>583</v>
      </c>
      <c r="C337" s="314" t="s">
        <v>622</v>
      </c>
      <c r="D337" s="315" t="s">
        <v>801</v>
      </c>
      <c r="E337" s="316" t="s">
        <v>802</v>
      </c>
      <c r="F337" s="318">
        <v>50.07</v>
      </c>
      <c r="G337" s="318"/>
      <c r="H337" s="318"/>
      <c r="I337" s="318"/>
      <c r="J337" s="318"/>
      <c r="K337" s="318"/>
      <c r="L337" s="318"/>
      <c r="M337" s="318"/>
      <c r="N337" s="318"/>
      <c r="O337" s="318"/>
      <c r="P337" s="318"/>
      <c r="Q337" s="318"/>
      <c r="R337" s="318"/>
      <c r="S337" s="318"/>
      <c r="T337" s="318"/>
      <c r="U337" s="318"/>
      <c r="V337" s="318"/>
      <c r="W337" s="318"/>
      <c r="X337" s="318"/>
      <c r="Y337" s="318"/>
      <c r="Z337" s="318"/>
      <c r="AA337" s="318"/>
      <c r="AB337" s="318">
        <v>22.2533</v>
      </c>
      <c r="AC337" s="318"/>
      <c r="AD337" s="318"/>
      <c r="AE337" s="318"/>
      <c r="AF337" s="318"/>
      <c r="AG337" s="318">
        <v>27.8167</v>
      </c>
    </row>
    <row r="338" s="304" customFormat="1" ht="22.8" customHeight="1" spans="1:33">
      <c r="A338" s="309"/>
      <c r="B338" s="309"/>
      <c r="C338" s="309"/>
      <c r="D338" s="312" t="s">
        <v>882</v>
      </c>
      <c r="E338" s="312" t="s">
        <v>883</v>
      </c>
      <c r="F338" s="313">
        <v>64.5676</v>
      </c>
      <c r="G338" s="313"/>
      <c r="H338" s="313"/>
      <c r="I338" s="313"/>
      <c r="J338" s="313"/>
      <c r="K338" s="313"/>
      <c r="L338" s="313"/>
      <c r="M338" s="313"/>
      <c r="N338" s="313"/>
      <c r="O338" s="313"/>
      <c r="P338" s="313"/>
      <c r="Q338" s="313"/>
      <c r="R338" s="313"/>
      <c r="S338" s="313"/>
      <c r="T338" s="313"/>
      <c r="U338" s="313"/>
      <c r="V338" s="313"/>
      <c r="W338" s="313"/>
      <c r="X338" s="313"/>
      <c r="Y338" s="313"/>
      <c r="Z338" s="313"/>
      <c r="AA338" s="313"/>
      <c r="AB338" s="313">
        <v>28.6967</v>
      </c>
      <c r="AC338" s="313"/>
      <c r="AD338" s="313"/>
      <c r="AE338" s="313"/>
      <c r="AF338" s="313"/>
      <c r="AG338" s="313">
        <v>35.8709</v>
      </c>
    </row>
    <row r="339" s="304" customFormat="1" ht="22.8" customHeight="1" spans="1:33">
      <c r="A339" s="321" t="s">
        <v>738</v>
      </c>
      <c r="B339" s="321"/>
      <c r="C339" s="321"/>
      <c r="D339" s="311" t="s">
        <v>738</v>
      </c>
      <c r="E339" s="311" t="s">
        <v>216</v>
      </c>
      <c r="F339" s="313">
        <v>64.5676</v>
      </c>
      <c r="G339" s="313"/>
      <c r="H339" s="313"/>
      <c r="I339" s="313"/>
      <c r="J339" s="313"/>
      <c r="K339" s="313"/>
      <c r="L339" s="313"/>
      <c r="M339" s="313"/>
      <c r="N339" s="313"/>
      <c r="O339" s="313"/>
      <c r="P339" s="313"/>
      <c r="Q339" s="313"/>
      <c r="R339" s="313"/>
      <c r="S339" s="313"/>
      <c r="T339" s="313"/>
      <c r="U339" s="313"/>
      <c r="V339" s="313"/>
      <c r="W339" s="313"/>
      <c r="X339" s="313"/>
      <c r="Y339" s="313"/>
      <c r="Z339" s="313"/>
      <c r="AA339" s="313"/>
      <c r="AB339" s="313">
        <v>28.6967</v>
      </c>
      <c r="AC339" s="313"/>
      <c r="AD339" s="313"/>
      <c r="AE339" s="313"/>
      <c r="AF339" s="313"/>
      <c r="AG339" s="313">
        <v>35.8709</v>
      </c>
    </row>
    <row r="340" s="304" customFormat="1" ht="22.8" customHeight="1" spans="1:33">
      <c r="A340" s="321" t="s">
        <v>738</v>
      </c>
      <c r="B340" s="321" t="s">
        <v>583</v>
      </c>
      <c r="C340" s="321"/>
      <c r="D340" s="311" t="s">
        <v>793</v>
      </c>
      <c r="E340" s="311" t="s">
        <v>219</v>
      </c>
      <c r="F340" s="313">
        <v>64.5676</v>
      </c>
      <c r="G340" s="313"/>
      <c r="H340" s="313"/>
      <c r="I340" s="313"/>
      <c r="J340" s="313"/>
      <c r="K340" s="313"/>
      <c r="L340" s="313"/>
      <c r="M340" s="313"/>
      <c r="N340" s="313"/>
      <c r="O340" s="313"/>
      <c r="P340" s="313"/>
      <c r="Q340" s="313"/>
      <c r="R340" s="313"/>
      <c r="S340" s="313"/>
      <c r="T340" s="313"/>
      <c r="U340" s="313"/>
      <c r="V340" s="313"/>
      <c r="W340" s="313"/>
      <c r="X340" s="313"/>
      <c r="Y340" s="313"/>
      <c r="Z340" s="313"/>
      <c r="AA340" s="313"/>
      <c r="AB340" s="313">
        <v>28.6967</v>
      </c>
      <c r="AC340" s="313"/>
      <c r="AD340" s="313"/>
      <c r="AE340" s="313"/>
      <c r="AF340" s="313"/>
      <c r="AG340" s="313">
        <v>35.8709</v>
      </c>
    </row>
    <row r="341" s="304" customFormat="1" ht="22.8" customHeight="1" spans="1:33">
      <c r="A341" s="314" t="s">
        <v>738</v>
      </c>
      <c r="B341" s="314" t="s">
        <v>583</v>
      </c>
      <c r="C341" s="314" t="s">
        <v>583</v>
      </c>
      <c r="D341" s="315" t="s">
        <v>799</v>
      </c>
      <c r="E341" s="316" t="s">
        <v>800</v>
      </c>
      <c r="F341" s="318">
        <v>64.5676</v>
      </c>
      <c r="G341" s="318"/>
      <c r="H341" s="318"/>
      <c r="I341" s="318"/>
      <c r="J341" s="318"/>
      <c r="K341" s="318"/>
      <c r="L341" s="318"/>
      <c r="M341" s="318"/>
      <c r="N341" s="318"/>
      <c r="O341" s="318"/>
      <c r="P341" s="318"/>
      <c r="Q341" s="318"/>
      <c r="R341" s="318"/>
      <c r="S341" s="318"/>
      <c r="T341" s="318"/>
      <c r="U341" s="318"/>
      <c r="V341" s="318"/>
      <c r="W341" s="318"/>
      <c r="X341" s="318"/>
      <c r="Y341" s="318"/>
      <c r="Z341" s="318"/>
      <c r="AA341" s="318"/>
      <c r="AB341" s="318">
        <v>28.6967</v>
      </c>
      <c r="AC341" s="318"/>
      <c r="AD341" s="318"/>
      <c r="AE341" s="318"/>
      <c r="AF341" s="318"/>
      <c r="AG341" s="318">
        <v>35.8709</v>
      </c>
    </row>
    <row r="342" s="304" customFormat="1" ht="22.8" customHeight="1" spans="1:33">
      <c r="A342" s="309"/>
      <c r="B342" s="309"/>
      <c r="C342" s="309"/>
      <c r="D342" s="312" t="s">
        <v>884</v>
      </c>
      <c r="E342" s="312" t="s">
        <v>885</v>
      </c>
      <c r="F342" s="313">
        <v>66.4929</v>
      </c>
      <c r="G342" s="313"/>
      <c r="H342" s="313"/>
      <c r="I342" s="313"/>
      <c r="J342" s="313"/>
      <c r="K342" s="313"/>
      <c r="L342" s="313"/>
      <c r="M342" s="313"/>
      <c r="N342" s="313"/>
      <c r="O342" s="313"/>
      <c r="P342" s="313"/>
      <c r="Q342" s="313"/>
      <c r="R342" s="313"/>
      <c r="S342" s="313"/>
      <c r="T342" s="313"/>
      <c r="U342" s="313"/>
      <c r="V342" s="313"/>
      <c r="W342" s="313"/>
      <c r="X342" s="313"/>
      <c r="Y342" s="313"/>
      <c r="Z342" s="313"/>
      <c r="AA342" s="313"/>
      <c r="AB342" s="313">
        <v>29.5524</v>
      </c>
      <c r="AC342" s="313"/>
      <c r="AD342" s="313"/>
      <c r="AE342" s="313"/>
      <c r="AF342" s="313"/>
      <c r="AG342" s="313">
        <v>36.9405</v>
      </c>
    </row>
    <row r="343" s="304" customFormat="1" ht="22.8" customHeight="1" spans="1:33">
      <c r="A343" s="321" t="s">
        <v>738</v>
      </c>
      <c r="B343" s="321"/>
      <c r="C343" s="321"/>
      <c r="D343" s="311" t="s">
        <v>738</v>
      </c>
      <c r="E343" s="311" t="s">
        <v>216</v>
      </c>
      <c r="F343" s="313">
        <v>66.4929</v>
      </c>
      <c r="G343" s="313"/>
      <c r="H343" s="313"/>
      <c r="I343" s="313"/>
      <c r="J343" s="313"/>
      <c r="K343" s="313"/>
      <c r="L343" s="313"/>
      <c r="M343" s="313"/>
      <c r="N343" s="313"/>
      <c r="O343" s="313"/>
      <c r="P343" s="313"/>
      <c r="Q343" s="313"/>
      <c r="R343" s="313"/>
      <c r="S343" s="313"/>
      <c r="T343" s="313"/>
      <c r="U343" s="313"/>
      <c r="V343" s="313"/>
      <c r="W343" s="313"/>
      <c r="X343" s="313"/>
      <c r="Y343" s="313"/>
      <c r="Z343" s="313"/>
      <c r="AA343" s="313"/>
      <c r="AB343" s="313">
        <v>29.5524</v>
      </c>
      <c r="AC343" s="313"/>
      <c r="AD343" s="313"/>
      <c r="AE343" s="313"/>
      <c r="AF343" s="313"/>
      <c r="AG343" s="313">
        <v>36.9405</v>
      </c>
    </row>
    <row r="344" s="304" customFormat="1" ht="22.8" customHeight="1" spans="1:33">
      <c r="A344" s="321" t="s">
        <v>738</v>
      </c>
      <c r="B344" s="321" t="s">
        <v>583</v>
      </c>
      <c r="C344" s="321"/>
      <c r="D344" s="311" t="s">
        <v>793</v>
      </c>
      <c r="E344" s="311" t="s">
        <v>219</v>
      </c>
      <c r="F344" s="313">
        <v>66.4929</v>
      </c>
      <c r="G344" s="313"/>
      <c r="H344" s="313"/>
      <c r="I344" s="313"/>
      <c r="J344" s="313"/>
      <c r="K344" s="313"/>
      <c r="L344" s="313"/>
      <c r="M344" s="313"/>
      <c r="N344" s="313"/>
      <c r="O344" s="313"/>
      <c r="P344" s="313"/>
      <c r="Q344" s="313"/>
      <c r="R344" s="313"/>
      <c r="S344" s="313"/>
      <c r="T344" s="313"/>
      <c r="U344" s="313"/>
      <c r="V344" s="313"/>
      <c r="W344" s="313"/>
      <c r="X344" s="313"/>
      <c r="Y344" s="313"/>
      <c r="Z344" s="313"/>
      <c r="AA344" s="313"/>
      <c r="AB344" s="313">
        <v>29.5524</v>
      </c>
      <c r="AC344" s="313"/>
      <c r="AD344" s="313"/>
      <c r="AE344" s="313"/>
      <c r="AF344" s="313"/>
      <c r="AG344" s="313">
        <v>36.9405</v>
      </c>
    </row>
    <row r="345" s="304" customFormat="1" ht="22.8" customHeight="1" spans="1:33">
      <c r="A345" s="314" t="s">
        <v>738</v>
      </c>
      <c r="B345" s="314" t="s">
        <v>583</v>
      </c>
      <c r="C345" s="314" t="s">
        <v>622</v>
      </c>
      <c r="D345" s="315" t="s">
        <v>801</v>
      </c>
      <c r="E345" s="316" t="s">
        <v>802</v>
      </c>
      <c r="F345" s="318">
        <v>66.4929</v>
      </c>
      <c r="G345" s="318"/>
      <c r="H345" s="318"/>
      <c r="I345" s="318"/>
      <c r="J345" s="318"/>
      <c r="K345" s="318"/>
      <c r="L345" s="318"/>
      <c r="M345" s="318"/>
      <c r="N345" s="318"/>
      <c r="O345" s="318"/>
      <c r="P345" s="318"/>
      <c r="Q345" s="318"/>
      <c r="R345" s="318"/>
      <c r="S345" s="318"/>
      <c r="T345" s="318"/>
      <c r="U345" s="318"/>
      <c r="V345" s="318"/>
      <c r="W345" s="318"/>
      <c r="X345" s="318"/>
      <c r="Y345" s="318"/>
      <c r="Z345" s="318"/>
      <c r="AA345" s="318"/>
      <c r="AB345" s="318">
        <v>29.5524</v>
      </c>
      <c r="AC345" s="318"/>
      <c r="AD345" s="318"/>
      <c r="AE345" s="318"/>
      <c r="AF345" s="318"/>
      <c r="AG345" s="318">
        <v>36.9405</v>
      </c>
    </row>
    <row r="346" s="304" customFormat="1" ht="22.8" customHeight="1" spans="1:33">
      <c r="A346" s="309"/>
      <c r="B346" s="309"/>
      <c r="C346" s="309"/>
      <c r="D346" s="312" t="s">
        <v>886</v>
      </c>
      <c r="E346" s="312" t="s">
        <v>887</v>
      </c>
      <c r="F346" s="313">
        <v>36.6251</v>
      </c>
      <c r="G346" s="313">
        <v>12</v>
      </c>
      <c r="H346" s="313">
        <v>1</v>
      </c>
      <c r="I346" s="313"/>
      <c r="J346" s="313"/>
      <c r="K346" s="313">
        <v>1</v>
      </c>
      <c r="L346" s="313">
        <v>1.3873</v>
      </c>
      <c r="M346" s="313"/>
      <c r="N346" s="313"/>
      <c r="O346" s="313">
        <v>1</v>
      </c>
      <c r="P346" s="313">
        <v>8</v>
      </c>
      <c r="Q346" s="313"/>
      <c r="R346" s="313">
        <v>2</v>
      </c>
      <c r="S346" s="313"/>
      <c r="T346" s="313">
        <v>1</v>
      </c>
      <c r="U346" s="313">
        <v>2</v>
      </c>
      <c r="V346" s="313"/>
      <c r="W346" s="313"/>
      <c r="X346" s="313"/>
      <c r="Y346" s="313"/>
      <c r="Z346" s="313"/>
      <c r="AA346" s="313"/>
      <c r="AB346" s="313">
        <v>5.2378</v>
      </c>
      <c r="AC346" s="313"/>
      <c r="AD346" s="313"/>
      <c r="AE346" s="313">
        <v>1</v>
      </c>
      <c r="AF346" s="313"/>
      <c r="AG346" s="313">
        <v>1</v>
      </c>
    </row>
    <row r="347" s="304" customFormat="1" ht="22.8" customHeight="1" spans="1:33">
      <c r="A347" s="321" t="s">
        <v>738</v>
      </c>
      <c r="B347" s="321"/>
      <c r="C347" s="321"/>
      <c r="D347" s="311" t="s">
        <v>738</v>
      </c>
      <c r="E347" s="311" t="s">
        <v>216</v>
      </c>
      <c r="F347" s="313">
        <v>36.6251</v>
      </c>
      <c r="G347" s="313">
        <v>12</v>
      </c>
      <c r="H347" s="313">
        <v>1</v>
      </c>
      <c r="I347" s="313"/>
      <c r="J347" s="313"/>
      <c r="K347" s="313">
        <v>1</v>
      </c>
      <c r="L347" s="313">
        <v>1.3873</v>
      </c>
      <c r="M347" s="313"/>
      <c r="N347" s="313"/>
      <c r="O347" s="313">
        <v>1</v>
      </c>
      <c r="P347" s="313">
        <v>8</v>
      </c>
      <c r="Q347" s="313"/>
      <c r="R347" s="313">
        <v>2</v>
      </c>
      <c r="S347" s="313"/>
      <c r="T347" s="313">
        <v>1</v>
      </c>
      <c r="U347" s="313">
        <v>2</v>
      </c>
      <c r="V347" s="313"/>
      <c r="W347" s="313"/>
      <c r="X347" s="313"/>
      <c r="Y347" s="313"/>
      <c r="Z347" s="313"/>
      <c r="AA347" s="313"/>
      <c r="AB347" s="313">
        <v>5.2378</v>
      </c>
      <c r="AC347" s="313"/>
      <c r="AD347" s="313"/>
      <c r="AE347" s="313">
        <v>1</v>
      </c>
      <c r="AF347" s="313"/>
      <c r="AG347" s="313">
        <v>1</v>
      </c>
    </row>
    <row r="348" s="304" customFormat="1" ht="22.8" customHeight="1" spans="1:33">
      <c r="A348" s="321" t="s">
        <v>738</v>
      </c>
      <c r="B348" s="321" t="s">
        <v>565</v>
      </c>
      <c r="C348" s="321"/>
      <c r="D348" s="311" t="s">
        <v>788</v>
      </c>
      <c r="E348" s="311" t="s">
        <v>217</v>
      </c>
      <c r="F348" s="313">
        <v>36.6251</v>
      </c>
      <c r="G348" s="313">
        <v>12</v>
      </c>
      <c r="H348" s="313">
        <v>1</v>
      </c>
      <c r="I348" s="313"/>
      <c r="J348" s="313"/>
      <c r="K348" s="313">
        <v>1</v>
      </c>
      <c r="L348" s="313">
        <v>1.3873</v>
      </c>
      <c r="M348" s="313"/>
      <c r="N348" s="313"/>
      <c r="O348" s="313">
        <v>1</v>
      </c>
      <c r="P348" s="313">
        <v>8</v>
      </c>
      <c r="Q348" s="313"/>
      <c r="R348" s="313">
        <v>2</v>
      </c>
      <c r="S348" s="313"/>
      <c r="T348" s="313">
        <v>1</v>
      </c>
      <c r="U348" s="313">
        <v>2</v>
      </c>
      <c r="V348" s="313"/>
      <c r="W348" s="313"/>
      <c r="X348" s="313"/>
      <c r="Y348" s="313"/>
      <c r="Z348" s="313"/>
      <c r="AA348" s="313"/>
      <c r="AB348" s="313">
        <v>5.2378</v>
      </c>
      <c r="AC348" s="313"/>
      <c r="AD348" s="313"/>
      <c r="AE348" s="313">
        <v>1</v>
      </c>
      <c r="AF348" s="313"/>
      <c r="AG348" s="313">
        <v>1</v>
      </c>
    </row>
    <row r="349" s="304" customFormat="1" ht="22.8" customHeight="1" spans="1:33">
      <c r="A349" s="314" t="s">
        <v>738</v>
      </c>
      <c r="B349" s="314" t="s">
        <v>565</v>
      </c>
      <c r="C349" s="314" t="s">
        <v>583</v>
      </c>
      <c r="D349" s="315" t="s">
        <v>789</v>
      </c>
      <c r="E349" s="316" t="s">
        <v>790</v>
      </c>
      <c r="F349" s="318">
        <v>36.6251</v>
      </c>
      <c r="G349" s="318">
        <v>12</v>
      </c>
      <c r="H349" s="318">
        <v>1</v>
      </c>
      <c r="I349" s="318"/>
      <c r="J349" s="318"/>
      <c r="K349" s="318">
        <v>1</v>
      </c>
      <c r="L349" s="318">
        <v>1.3873</v>
      </c>
      <c r="M349" s="318"/>
      <c r="N349" s="318"/>
      <c r="O349" s="318">
        <v>1</v>
      </c>
      <c r="P349" s="318">
        <v>8</v>
      </c>
      <c r="Q349" s="318"/>
      <c r="R349" s="318">
        <v>2</v>
      </c>
      <c r="S349" s="318"/>
      <c r="T349" s="318">
        <v>1</v>
      </c>
      <c r="U349" s="318">
        <v>2</v>
      </c>
      <c r="V349" s="318"/>
      <c r="W349" s="318"/>
      <c r="X349" s="318"/>
      <c r="Y349" s="318"/>
      <c r="Z349" s="318"/>
      <c r="AA349" s="318"/>
      <c r="AB349" s="318">
        <v>5.2378</v>
      </c>
      <c r="AC349" s="318"/>
      <c r="AD349" s="318"/>
      <c r="AE349" s="318">
        <v>1</v>
      </c>
      <c r="AF349" s="318"/>
      <c r="AG349" s="318">
        <v>1</v>
      </c>
    </row>
    <row r="350" s="304" customFormat="1" ht="22.8" customHeight="1" spans="1:33">
      <c r="A350" s="309"/>
      <c r="B350" s="309"/>
      <c r="C350" s="309"/>
      <c r="D350" s="311" t="s">
        <v>888</v>
      </c>
      <c r="E350" s="311" t="s">
        <v>889</v>
      </c>
      <c r="F350" s="313">
        <v>26.0091</v>
      </c>
      <c r="G350" s="313">
        <v>9.54</v>
      </c>
      <c r="H350" s="313"/>
      <c r="I350" s="313"/>
      <c r="J350" s="313"/>
      <c r="K350" s="313"/>
      <c r="L350" s="313"/>
      <c r="M350" s="313">
        <v>0.3</v>
      </c>
      <c r="N350" s="313"/>
      <c r="O350" s="313"/>
      <c r="P350" s="313"/>
      <c r="Q350" s="313"/>
      <c r="R350" s="313"/>
      <c r="S350" s="313"/>
      <c r="T350" s="313"/>
      <c r="U350" s="313"/>
      <c r="V350" s="313"/>
      <c r="W350" s="313"/>
      <c r="X350" s="313"/>
      <c r="Y350" s="313"/>
      <c r="Z350" s="313">
        <v>2.16</v>
      </c>
      <c r="AA350" s="313"/>
      <c r="AB350" s="313">
        <v>1.8778</v>
      </c>
      <c r="AC350" s="313"/>
      <c r="AD350" s="313"/>
      <c r="AE350" s="313">
        <v>6.984</v>
      </c>
      <c r="AF350" s="313"/>
      <c r="AG350" s="313">
        <v>5.1473</v>
      </c>
    </row>
    <row r="351" s="304" customFormat="1" ht="22.8" customHeight="1" spans="1:33">
      <c r="A351" s="309"/>
      <c r="B351" s="309"/>
      <c r="C351" s="309"/>
      <c r="D351" s="312" t="s">
        <v>890</v>
      </c>
      <c r="E351" s="312" t="s">
        <v>891</v>
      </c>
      <c r="F351" s="313">
        <v>26.0091</v>
      </c>
      <c r="G351" s="313">
        <v>9.54</v>
      </c>
      <c r="H351" s="313"/>
      <c r="I351" s="313"/>
      <c r="J351" s="313"/>
      <c r="K351" s="313"/>
      <c r="L351" s="313"/>
      <c r="M351" s="313">
        <v>0.3</v>
      </c>
      <c r="N351" s="313"/>
      <c r="O351" s="313"/>
      <c r="P351" s="313"/>
      <c r="Q351" s="313"/>
      <c r="R351" s="313"/>
      <c r="S351" s="313"/>
      <c r="T351" s="313"/>
      <c r="U351" s="313"/>
      <c r="V351" s="313"/>
      <c r="W351" s="313"/>
      <c r="X351" s="313"/>
      <c r="Y351" s="313"/>
      <c r="Z351" s="313">
        <v>2.16</v>
      </c>
      <c r="AA351" s="313"/>
      <c r="AB351" s="313">
        <v>1.8778</v>
      </c>
      <c r="AC351" s="313"/>
      <c r="AD351" s="313"/>
      <c r="AE351" s="313">
        <v>6.984</v>
      </c>
      <c r="AF351" s="313"/>
      <c r="AG351" s="313">
        <v>5.1473</v>
      </c>
    </row>
    <row r="352" s="304" customFormat="1" ht="22.8" customHeight="1" spans="1:33">
      <c r="A352" s="321" t="s">
        <v>892</v>
      </c>
      <c r="B352" s="321"/>
      <c r="C352" s="321"/>
      <c r="D352" s="311" t="s">
        <v>892</v>
      </c>
      <c r="E352" s="311" t="s">
        <v>233</v>
      </c>
      <c r="F352" s="313">
        <v>26.0091</v>
      </c>
      <c r="G352" s="313">
        <v>9.54</v>
      </c>
      <c r="H352" s="313"/>
      <c r="I352" s="313"/>
      <c r="J352" s="313"/>
      <c r="K352" s="313"/>
      <c r="L352" s="313"/>
      <c r="M352" s="313">
        <v>0.3</v>
      </c>
      <c r="N352" s="313"/>
      <c r="O352" s="313"/>
      <c r="P352" s="313"/>
      <c r="Q352" s="313"/>
      <c r="R352" s="313"/>
      <c r="S352" s="313"/>
      <c r="T352" s="313"/>
      <c r="U352" s="313"/>
      <c r="V352" s="313"/>
      <c r="W352" s="313"/>
      <c r="X352" s="313"/>
      <c r="Y352" s="313"/>
      <c r="Z352" s="313">
        <v>2.16</v>
      </c>
      <c r="AA352" s="313"/>
      <c r="AB352" s="313">
        <v>1.8778</v>
      </c>
      <c r="AC352" s="313"/>
      <c r="AD352" s="313"/>
      <c r="AE352" s="313">
        <v>6.984</v>
      </c>
      <c r="AF352" s="313"/>
      <c r="AG352" s="313">
        <v>5.1473</v>
      </c>
    </row>
    <row r="353" s="304" customFormat="1" ht="22.8" customHeight="1" spans="1:33">
      <c r="A353" s="321" t="s">
        <v>892</v>
      </c>
      <c r="B353" s="321" t="s">
        <v>565</v>
      </c>
      <c r="C353" s="321"/>
      <c r="D353" s="311" t="s">
        <v>893</v>
      </c>
      <c r="E353" s="311" t="s">
        <v>234</v>
      </c>
      <c r="F353" s="313">
        <v>26.0091</v>
      </c>
      <c r="G353" s="313">
        <v>9.54</v>
      </c>
      <c r="H353" s="313"/>
      <c r="I353" s="313"/>
      <c r="J353" s="313"/>
      <c r="K353" s="313"/>
      <c r="L353" s="313"/>
      <c r="M353" s="313">
        <v>0.3</v>
      </c>
      <c r="N353" s="313"/>
      <c r="O353" s="313"/>
      <c r="P353" s="313"/>
      <c r="Q353" s="313"/>
      <c r="R353" s="313"/>
      <c r="S353" s="313"/>
      <c r="T353" s="313"/>
      <c r="U353" s="313"/>
      <c r="V353" s="313"/>
      <c r="W353" s="313"/>
      <c r="X353" s="313"/>
      <c r="Y353" s="313"/>
      <c r="Z353" s="313">
        <v>2.16</v>
      </c>
      <c r="AA353" s="313"/>
      <c r="AB353" s="313">
        <v>1.8778</v>
      </c>
      <c r="AC353" s="313"/>
      <c r="AD353" s="313"/>
      <c r="AE353" s="313">
        <v>6.984</v>
      </c>
      <c r="AF353" s="313"/>
      <c r="AG353" s="313">
        <v>5.1473</v>
      </c>
    </row>
    <row r="354" s="304" customFormat="1" ht="22.8" customHeight="1" spans="1:33">
      <c r="A354" s="314" t="s">
        <v>892</v>
      </c>
      <c r="B354" s="314" t="s">
        <v>565</v>
      </c>
      <c r="C354" s="314" t="s">
        <v>565</v>
      </c>
      <c r="D354" s="315" t="s">
        <v>894</v>
      </c>
      <c r="E354" s="316" t="s">
        <v>567</v>
      </c>
      <c r="F354" s="318">
        <v>26.0091</v>
      </c>
      <c r="G354" s="318">
        <v>9.54</v>
      </c>
      <c r="H354" s="318"/>
      <c r="I354" s="318"/>
      <c r="J354" s="318"/>
      <c r="K354" s="318"/>
      <c r="L354" s="318"/>
      <c r="M354" s="318">
        <v>0.3</v>
      </c>
      <c r="N354" s="318"/>
      <c r="O354" s="318"/>
      <c r="P354" s="318"/>
      <c r="Q354" s="318"/>
      <c r="R354" s="318"/>
      <c r="S354" s="318"/>
      <c r="T354" s="318"/>
      <c r="U354" s="318"/>
      <c r="V354" s="318"/>
      <c r="W354" s="318"/>
      <c r="X354" s="318"/>
      <c r="Y354" s="318"/>
      <c r="Z354" s="318">
        <v>2.16</v>
      </c>
      <c r="AA354" s="318"/>
      <c r="AB354" s="318">
        <v>1.8778</v>
      </c>
      <c r="AC354" s="318"/>
      <c r="AD354" s="318"/>
      <c r="AE354" s="318">
        <v>6.984</v>
      </c>
      <c r="AF354" s="318"/>
      <c r="AG354" s="318">
        <v>5.1473</v>
      </c>
    </row>
    <row r="355" s="304" customFormat="1" ht="22.8" customHeight="1" spans="1:33">
      <c r="A355" s="309"/>
      <c r="B355" s="309"/>
      <c r="C355" s="309"/>
      <c r="D355" s="311" t="s">
        <v>895</v>
      </c>
      <c r="E355" s="311" t="s">
        <v>896</v>
      </c>
      <c r="F355" s="313">
        <v>216.9235</v>
      </c>
      <c r="G355" s="313">
        <v>24</v>
      </c>
      <c r="H355" s="313">
        <v>15.1</v>
      </c>
      <c r="I355" s="313"/>
      <c r="J355" s="313"/>
      <c r="K355" s="313">
        <v>2</v>
      </c>
      <c r="L355" s="313">
        <v>9</v>
      </c>
      <c r="M355" s="313">
        <v>5.5</v>
      </c>
      <c r="N355" s="313"/>
      <c r="O355" s="313"/>
      <c r="P355" s="313">
        <v>20.92</v>
      </c>
      <c r="Q355" s="313"/>
      <c r="R355" s="313">
        <v>4.5</v>
      </c>
      <c r="S355" s="313">
        <v>4.5</v>
      </c>
      <c r="T355" s="313"/>
      <c r="U355" s="313">
        <v>3</v>
      </c>
      <c r="V355" s="313">
        <v>0.5</v>
      </c>
      <c r="W355" s="313"/>
      <c r="X355" s="313"/>
      <c r="Y355" s="313"/>
      <c r="Z355" s="313">
        <v>11</v>
      </c>
      <c r="AA355" s="313"/>
      <c r="AB355" s="313">
        <v>19.2789</v>
      </c>
      <c r="AC355" s="313"/>
      <c r="AD355" s="313">
        <v>3.2</v>
      </c>
      <c r="AE355" s="313">
        <v>40.14</v>
      </c>
      <c r="AF355" s="313"/>
      <c r="AG355" s="313">
        <v>54.2846</v>
      </c>
    </row>
    <row r="356" s="304" customFormat="1" ht="22.8" customHeight="1" spans="1:33">
      <c r="A356" s="309"/>
      <c r="B356" s="309"/>
      <c r="C356" s="309"/>
      <c r="D356" s="312" t="s">
        <v>897</v>
      </c>
      <c r="E356" s="312" t="s">
        <v>898</v>
      </c>
      <c r="F356" s="313">
        <v>122.1638</v>
      </c>
      <c r="G356" s="313">
        <v>10</v>
      </c>
      <c r="H356" s="313">
        <v>8</v>
      </c>
      <c r="I356" s="313"/>
      <c r="J356" s="313"/>
      <c r="K356" s="313"/>
      <c r="L356" s="313"/>
      <c r="M356" s="313">
        <v>1</v>
      </c>
      <c r="N356" s="313"/>
      <c r="O356" s="313"/>
      <c r="P356" s="313">
        <v>10</v>
      </c>
      <c r="Q356" s="313"/>
      <c r="R356" s="313"/>
      <c r="S356" s="313">
        <v>3.5</v>
      </c>
      <c r="T356" s="313"/>
      <c r="U356" s="313">
        <v>2</v>
      </c>
      <c r="V356" s="313">
        <v>0.5</v>
      </c>
      <c r="W356" s="313"/>
      <c r="X356" s="313"/>
      <c r="Y356" s="313"/>
      <c r="Z356" s="313"/>
      <c r="AA356" s="313"/>
      <c r="AB356" s="313">
        <v>9.5875</v>
      </c>
      <c r="AC356" s="313"/>
      <c r="AD356" s="313">
        <v>3.2</v>
      </c>
      <c r="AE356" s="313">
        <v>37.992</v>
      </c>
      <c r="AF356" s="313"/>
      <c r="AG356" s="313">
        <v>36.3843</v>
      </c>
    </row>
    <row r="357" s="304" customFormat="1" ht="22.8" customHeight="1" spans="1:33">
      <c r="A357" s="321" t="s">
        <v>899</v>
      </c>
      <c r="B357" s="321"/>
      <c r="C357" s="321"/>
      <c r="D357" s="311" t="s">
        <v>899</v>
      </c>
      <c r="E357" s="311" t="s">
        <v>243</v>
      </c>
      <c r="F357" s="313">
        <v>122.1638</v>
      </c>
      <c r="G357" s="313">
        <v>10</v>
      </c>
      <c r="H357" s="313">
        <v>8</v>
      </c>
      <c r="I357" s="313"/>
      <c r="J357" s="313"/>
      <c r="K357" s="313"/>
      <c r="L357" s="313"/>
      <c r="M357" s="313">
        <v>1</v>
      </c>
      <c r="N357" s="313"/>
      <c r="O357" s="313"/>
      <c r="P357" s="313">
        <v>10</v>
      </c>
      <c r="Q357" s="313"/>
      <c r="R357" s="313"/>
      <c r="S357" s="313">
        <v>3.5</v>
      </c>
      <c r="T357" s="313"/>
      <c r="U357" s="313">
        <v>2</v>
      </c>
      <c r="V357" s="313">
        <v>0.5</v>
      </c>
      <c r="W357" s="313"/>
      <c r="X357" s="313"/>
      <c r="Y357" s="313"/>
      <c r="Z357" s="313"/>
      <c r="AA357" s="313"/>
      <c r="AB357" s="313">
        <v>9.5875</v>
      </c>
      <c r="AC357" s="313"/>
      <c r="AD357" s="313">
        <v>3.2</v>
      </c>
      <c r="AE357" s="313">
        <v>37.992</v>
      </c>
      <c r="AF357" s="313"/>
      <c r="AG357" s="313">
        <v>36.3843</v>
      </c>
    </row>
    <row r="358" s="304" customFormat="1" ht="22.8" customHeight="1" spans="1:33">
      <c r="A358" s="321" t="s">
        <v>899</v>
      </c>
      <c r="B358" s="321" t="s">
        <v>565</v>
      </c>
      <c r="C358" s="321"/>
      <c r="D358" s="311" t="s">
        <v>900</v>
      </c>
      <c r="E358" s="311" t="s">
        <v>244</v>
      </c>
      <c r="F358" s="313">
        <v>122.1638</v>
      </c>
      <c r="G358" s="313">
        <v>10</v>
      </c>
      <c r="H358" s="313">
        <v>8</v>
      </c>
      <c r="I358" s="313"/>
      <c r="J358" s="313"/>
      <c r="K358" s="313"/>
      <c r="L358" s="313"/>
      <c r="M358" s="313">
        <v>1</v>
      </c>
      <c r="N358" s="313"/>
      <c r="O358" s="313"/>
      <c r="P358" s="313">
        <v>10</v>
      </c>
      <c r="Q358" s="313"/>
      <c r="R358" s="313"/>
      <c r="S358" s="313">
        <v>3.5</v>
      </c>
      <c r="T358" s="313"/>
      <c r="U358" s="313">
        <v>2</v>
      </c>
      <c r="V358" s="313">
        <v>0.5</v>
      </c>
      <c r="W358" s="313"/>
      <c r="X358" s="313"/>
      <c r="Y358" s="313"/>
      <c r="Z358" s="313"/>
      <c r="AA358" s="313"/>
      <c r="AB358" s="313">
        <v>9.5875</v>
      </c>
      <c r="AC358" s="313"/>
      <c r="AD358" s="313">
        <v>3.2</v>
      </c>
      <c r="AE358" s="313">
        <v>37.992</v>
      </c>
      <c r="AF358" s="313"/>
      <c r="AG358" s="313">
        <v>36.3843</v>
      </c>
    </row>
    <row r="359" s="304" customFormat="1" ht="22.8" customHeight="1" spans="1:33">
      <c r="A359" s="314" t="s">
        <v>899</v>
      </c>
      <c r="B359" s="314" t="s">
        <v>565</v>
      </c>
      <c r="C359" s="314" t="s">
        <v>565</v>
      </c>
      <c r="D359" s="315" t="s">
        <v>901</v>
      </c>
      <c r="E359" s="316" t="s">
        <v>567</v>
      </c>
      <c r="F359" s="318">
        <v>122.1638</v>
      </c>
      <c r="G359" s="318">
        <v>10</v>
      </c>
      <c r="H359" s="318">
        <v>8</v>
      </c>
      <c r="I359" s="318"/>
      <c r="J359" s="318"/>
      <c r="K359" s="318"/>
      <c r="L359" s="318"/>
      <c r="M359" s="318">
        <v>1</v>
      </c>
      <c r="N359" s="318"/>
      <c r="O359" s="318"/>
      <c r="P359" s="318">
        <v>10</v>
      </c>
      <c r="Q359" s="318"/>
      <c r="R359" s="318"/>
      <c r="S359" s="318">
        <v>3.5</v>
      </c>
      <c r="T359" s="318"/>
      <c r="U359" s="318">
        <v>2</v>
      </c>
      <c r="V359" s="318">
        <v>0.5</v>
      </c>
      <c r="W359" s="318"/>
      <c r="X359" s="318"/>
      <c r="Y359" s="318"/>
      <c r="Z359" s="318"/>
      <c r="AA359" s="318"/>
      <c r="AB359" s="318">
        <v>9.5875</v>
      </c>
      <c r="AC359" s="318"/>
      <c r="AD359" s="318">
        <v>3.2</v>
      </c>
      <c r="AE359" s="318">
        <v>37.992</v>
      </c>
      <c r="AF359" s="318"/>
      <c r="AG359" s="318">
        <v>36.3843</v>
      </c>
    </row>
    <row r="360" s="304" customFormat="1" ht="22.8" customHeight="1" spans="1:33">
      <c r="A360" s="309"/>
      <c r="B360" s="309"/>
      <c r="C360" s="309"/>
      <c r="D360" s="312" t="s">
        <v>902</v>
      </c>
      <c r="E360" s="312" t="s">
        <v>903</v>
      </c>
      <c r="F360" s="313">
        <v>21.9836</v>
      </c>
      <c r="G360" s="313">
        <v>5</v>
      </c>
      <c r="H360" s="313">
        <v>2.96</v>
      </c>
      <c r="I360" s="313"/>
      <c r="J360" s="313"/>
      <c r="K360" s="313"/>
      <c r="L360" s="313"/>
      <c r="M360" s="313">
        <v>2</v>
      </c>
      <c r="N360" s="313"/>
      <c r="O360" s="313"/>
      <c r="P360" s="313">
        <v>3</v>
      </c>
      <c r="Q360" s="313"/>
      <c r="R360" s="313">
        <v>3.5</v>
      </c>
      <c r="S360" s="313"/>
      <c r="T360" s="313"/>
      <c r="U360" s="313"/>
      <c r="V360" s="313"/>
      <c r="W360" s="313"/>
      <c r="X360" s="313"/>
      <c r="Y360" s="313"/>
      <c r="Z360" s="313"/>
      <c r="AA360" s="313"/>
      <c r="AB360" s="313">
        <v>2.2327</v>
      </c>
      <c r="AC360" s="313"/>
      <c r="AD360" s="313"/>
      <c r="AE360" s="313"/>
      <c r="AF360" s="313"/>
      <c r="AG360" s="313">
        <v>3.2909</v>
      </c>
    </row>
    <row r="361" s="304" customFormat="1" ht="22.8" customHeight="1" spans="1:33">
      <c r="A361" s="321" t="s">
        <v>899</v>
      </c>
      <c r="B361" s="321"/>
      <c r="C361" s="321"/>
      <c r="D361" s="311" t="s">
        <v>899</v>
      </c>
      <c r="E361" s="311" t="s">
        <v>243</v>
      </c>
      <c r="F361" s="313">
        <v>21.9836</v>
      </c>
      <c r="G361" s="313">
        <v>5</v>
      </c>
      <c r="H361" s="313">
        <v>2.96</v>
      </c>
      <c r="I361" s="313"/>
      <c r="J361" s="313"/>
      <c r="K361" s="313"/>
      <c r="L361" s="313"/>
      <c r="M361" s="313">
        <v>2</v>
      </c>
      <c r="N361" s="313"/>
      <c r="O361" s="313"/>
      <c r="P361" s="313">
        <v>3</v>
      </c>
      <c r="Q361" s="313"/>
      <c r="R361" s="313">
        <v>3.5</v>
      </c>
      <c r="S361" s="313"/>
      <c r="T361" s="313"/>
      <c r="U361" s="313"/>
      <c r="V361" s="313"/>
      <c r="W361" s="313"/>
      <c r="X361" s="313"/>
      <c r="Y361" s="313"/>
      <c r="Z361" s="313"/>
      <c r="AA361" s="313"/>
      <c r="AB361" s="313">
        <v>2.2327</v>
      </c>
      <c r="AC361" s="313"/>
      <c r="AD361" s="313"/>
      <c r="AE361" s="313"/>
      <c r="AF361" s="313"/>
      <c r="AG361" s="313">
        <v>3.2909</v>
      </c>
    </row>
    <row r="362" s="304" customFormat="1" ht="22.8" customHeight="1" spans="1:33">
      <c r="A362" s="321" t="s">
        <v>899</v>
      </c>
      <c r="B362" s="321" t="s">
        <v>565</v>
      </c>
      <c r="C362" s="321"/>
      <c r="D362" s="311" t="s">
        <v>900</v>
      </c>
      <c r="E362" s="311" t="s">
        <v>244</v>
      </c>
      <c r="F362" s="313">
        <v>21.9836</v>
      </c>
      <c r="G362" s="313">
        <v>5</v>
      </c>
      <c r="H362" s="313">
        <v>2.96</v>
      </c>
      <c r="I362" s="313"/>
      <c r="J362" s="313"/>
      <c r="K362" s="313"/>
      <c r="L362" s="313"/>
      <c r="M362" s="313">
        <v>2</v>
      </c>
      <c r="N362" s="313"/>
      <c r="O362" s="313"/>
      <c r="P362" s="313">
        <v>3</v>
      </c>
      <c r="Q362" s="313"/>
      <c r="R362" s="313">
        <v>3.5</v>
      </c>
      <c r="S362" s="313"/>
      <c r="T362" s="313"/>
      <c r="U362" s="313"/>
      <c r="V362" s="313"/>
      <c r="W362" s="313"/>
      <c r="X362" s="313"/>
      <c r="Y362" s="313"/>
      <c r="Z362" s="313"/>
      <c r="AA362" s="313"/>
      <c r="AB362" s="313">
        <v>2.2327</v>
      </c>
      <c r="AC362" s="313"/>
      <c r="AD362" s="313"/>
      <c r="AE362" s="313"/>
      <c r="AF362" s="313"/>
      <c r="AG362" s="313">
        <v>3.2909</v>
      </c>
    </row>
    <row r="363" s="304" customFormat="1" ht="22.8" customHeight="1" spans="1:33">
      <c r="A363" s="314" t="s">
        <v>899</v>
      </c>
      <c r="B363" s="314" t="s">
        <v>565</v>
      </c>
      <c r="C363" s="314" t="s">
        <v>904</v>
      </c>
      <c r="D363" s="315" t="s">
        <v>905</v>
      </c>
      <c r="E363" s="316" t="s">
        <v>906</v>
      </c>
      <c r="F363" s="318">
        <v>21.9836</v>
      </c>
      <c r="G363" s="318">
        <v>5</v>
      </c>
      <c r="H363" s="318">
        <v>2.96</v>
      </c>
      <c r="I363" s="318"/>
      <c r="J363" s="318"/>
      <c r="K363" s="318"/>
      <c r="L363" s="318"/>
      <c r="M363" s="318">
        <v>2</v>
      </c>
      <c r="N363" s="318"/>
      <c r="O363" s="318"/>
      <c r="P363" s="318">
        <v>3</v>
      </c>
      <c r="Q363" s="318"/>
      <c r="R363" s="318">
        <v>3.5</v>
      </c>
      <c r="S363" s="318"/>
      <c r="T363" s="318"/>
      <c r="U363" s="318"/>
      <c r="V363" s="318"/>
      <c r="W363" s="318"/>
      <c r="X363" s="318"/>
      <c r="Y363" s="318"/>
      <c r="Z363" s="318"/>
      <c r="AA363" s="318"/>
      <c r="AB363" s="318">
        <v>2.2327</v>
      </c>
      <c r="AC363" s="318"/>
      <c r="AD363" s="318"/>
      <c r="AE363" s="318"/>
      <c r="AF363" s="318"/>
      <c r="AG363" s="318">
        <v>3.2909</v>
      </c>
    </row>
    <row r="364" s="304" customFormat="1" ht="22.8" customHeight="1" spans="1:33">
      <c r="A364" s="309"/>
      <c r="B364" s="309"/>
      <c r="C364" s="309"/>
      <c r="D364" s="312" t="s">
        <v>907</v>
      </c>
      <c r="E364" s="312" t="s">
        <v>908</v>
      </c>
      <c r="F364" s="313">
        <v>16.0831</v>
      </c>
      <c r="G364" s="313">
        <v>5</v>
      </c>
      <c r="H364" s="313">
        <v>3.64</v>
      </c>
      <c r="I364" s="313"/>
      <c r="J364" s="313"/>
      <c r="K364" s="313"/>
      <c r="L364" s="313"/>
      <c r="M364" s="313">
        <v>1</v>
      </c>
      <c r="N364" s="313"/>
      <c r="O364" s="313"/>
      <c r="P364" s="313">
        <v>1</v>
      </c>
      <c r="Q364" s="313"/>
      <c r="R364" s="313"/>
      <c r="S364" s="313"/>
      <c r="T364" s="313"/>
      <c r="U364" s="313"/>
      <c r="V364" s="313"/>
      <c r="W364" s="313"/>
      <c r="X364" s="313"/>
      <c r="Y364" s="313"/>
      <c r="Z364" s="313"/>
      <c r="AA364" s="313"/>
      <c r="AB364" s="313">
        <v>1.5303</v>
      </c>
      <c r="AC364" s="313"/>
      <c r="AD364" s="313"/>
      <c r="AE364" s="313"/>
      <c r="AF364" s="313"/>
      <c r="AG364" s="313">
        <v>3.9128</v>
      </c>
    </row>
    <row r="365" s="304" customFormat="1" ht="22.8" customHeight="1" spans="1:33">
      <c r="A365" s="321" t="s">
        <v>899</v>
      </c>
      <c r="B365" s="321"/>
      <c r="C365" s="321"/>
      <c r="D365" s="311" t="s">
        <v>899</v>
      </c>
      <c r="E365" s="311" t="s">
        <v>243</v>
      </c>
      <c r="F365" s="313">
        <v>16.0831</v>
      </c>
      <c r="G365" s="313">
        <v>5</v>
      </c>
      <c r="H365" s="313">
        <v>3.64</v>
      </c>
      <c r="I365" s="313"/>
      <c r="J365" s="313"/>
      <c r="K365" s="313"/>
      <c r="L365" s="313"/>
      <c r="M365" s="313">
        <v>1</v>
      </c>
      <c r="N365" s="313"/>
      <c r="O365" s="313"/>
      <c r="P365" s="313">
        <v>1</v>
      </c>
      <c r="Q365" s="313"/>
      <c r="R365" s="313"/>
      <c r="S365" s="313"/>
      <c r="T365" s="313"/>
      <c r="U365" s="313"/>
      <c r="V365" s="313"/>
      <c r="W365" s="313"/>
      <c r="X365" s="313"/>
      <c r="Y365" s="313"/>
      <c r="Z365" s="313"/>
      <c r="AA365" s="313"/>
      <c r="AB365" s="313">
        <v>1.5303</v>
      </c>
      <c r="AC365" s="313"/>
      <c r="AD365" s="313"/>
      <c r="AE365" s="313"/>
      <c r="AF365" s="313"/>
      <c r="AG365" s="313">
        <v>3.9128</v>
      </c>
    </row>
    <row r="366" s="304" customFormat="1" ht="22.8" customHeight="1" spans="1:33">
      <c r="A366" s="321" t="s">
        <v>899</v>
      </c>
      <c r="B366" s="321" t="s">
        <v>565</v>
      </c>
      <c r="C366" s="321"/>
      <c r="D366" s="311" t="s">
        <v>900</v>
      </c>
      <c r="E366" s="311" t="s">
        <v>244</v>
      </c>
      <c r="F366" s="313">
        <v>16.0831</v>
      </c>
      <c r="G366" s="313">
        <v>5</v>
      </c>
      <c r="H366" s="313">
        <v>3.64</v>
      </c>
      <c r="I366" s="313"/>
      <c r="J366" s="313"/>
      <c r="K366" s="313"/>
      <c r="L366" s="313"/>
      <c r="M366" s="313">
        <v>1</v>
      </c>
      <c r="N366" s="313"/>
      <c r="O366" s="313"/>
      <c r="P366" s="313">
        <v>1</v>
      </c>
      <c r="Q366" s="313"/>
      <c r="R366" s="313"/>
      <c r="S366" s="313"/>
      <c r="T366" s="313"/>
      <c r="U366" s="313"/>
      <c r="V366" s="313"/>
      <c r="W366" s="313"/>
      <c r="X366" s="313"/>
      <c r="Y366" s="313"/>
      <c r="Z366" s="313"/>
      <c r="AA366" s="313"/>
      <c r="AB366" s="313">
        <v>1.5303</v>
      </c>
      <c r="AC366" s="313"/>
      <c r="AD366" s="313"/>
      <c r="AE366" s="313"/>
      <c r="AF366" s="313"/>
      <c r="AG366" s="313">
        <v>3.9128</v>
      </c>
    </row>
    <row r="367" s="304" customFormat="1" ht="22.8" customHeight="1" spans="1:33">
      <c r="A367" s="314" t="s">
        <v>899</v>
      </c>
      <c r="B367" s="314" t="s">
        <v>565</v>
      </c>
      <c r="C367" s="314" t="s">
        <v>794</v>
      </c>
      <c r="D367" s="315" t="s">
        <v>909</v>
      </c>
      <c r="E367" s="316" t="s">
        <v>910</v>
      </c>
      <c r="F367" s="318">
        <v>16.0831</v>
      </c>
      <c r="G367" s="318">
        <v>5</v>
      </c>
      <c r="H367" s="318">
        <v>3.64</v>
      </c>
      <c r="I367" s="318"/>
      <c r="J367" s="318"/>
      <c r="K367" s="318"/>
      <c r="L367" s="318"/>
      <c r="M367" s="318">
        <v>1</v>
      </c>
      <c r="N367" s="318"/>
      <c r="O367" s="318"/>
      <c r="P367" s="318">
        <v>1</v>
      </c>
      <c r="Q367" s="318"/>
      <c r="R367" s="318"/>
      <c r="S367" s="318"/>
      <c r="T367" s="318"/>
      <c r="U367" s="318"/>
      <c r="V367" s="318"/>
      <c r="W367" s="318"/>
      <c r="X367" s="318"/>
      <c r="Y367" s="318"/>
      <c r="Z367" s="318"/>
      <c r="AA367" s="318"/>
      <c r="AB367" s="318">
        <v>1.5303</v>
      </c>
      <c r="AC367" s="318"/>
      <c r="AD367" s="318"/>
      <c r="AE367" s="318"/>
      <c r="AF367" s="318"/>
      <c r="AG367" s="318">
        <v>3.9128</v>
      </c>
    </row>
    <row r="368" s="304" customFormat="1" ht="22.8" customHeight="1" spans="1:33">
      <c r="A368" s="309"/>
      <c r="B368" s="309"/>
      <c r="C368" s="309"/>
      <c r="D368" s="312" t="s">
        <v>911</v>
      </c>
      <c r="E368" s="312" t="s">
        <v>912</v>
      </c>
      <c r="F368" s="313">
        <v>19.7496</v>
      </c>
      <c r="G368" s="313">
        <v>2</v>
      </c>
      <c r="H368" s="313">
        <v>0.5</v>
      </c>
      <c r="I368" s="313"/>
      <c r="J368" s="313"/>
      <c r="K368" s="313">
        <v>1</v>
      </c>
      <c r="L368" s="313">
        <v>4</v>
      </c>
      <c r="M368" s="313">
        <v>0.5</v>
      </c>
      <c r="N368" s="313"/>
      <c r="O368" s="313"/>
      <c r="P368" s="313">
        <v>1</v>
      </c>
      <c r="Q368" s="313"/>
      <c r="R368" s="313">
        <v>1</v>
      </c>
      <c r="S368" s="313"/>
      <c r="T368" s="313"/>
      <c r="U368" s="313">
        <v>1</v>
      </c>
      <c r="V368" s="313"/>
      <c r="W368" s="313"/>
      <c r="X368" s="313"/>
      <c r="Y368" s="313"/>
      <c r="Z368" s="313">
        <v>1</v>
      </c>
      <c r="AA368" s="313"/>
      <c r="AB368" s="313">
        <v>1.9838</v>
      </c>
      <c r="AC368" s="313"/>
      <c r="AD368" s="313"/>
      <c r="AE368" s="313"/>
      <c r="AF368" s="313"/>
      <c r="AG368" s="313">
        <v>5.7658</v>
      </c>
    </row>
    <row r="369" s="304" customFormat="1" ht="22.8" customHeight="1" spans="1:33">
      <c r="A369" s="321" t="s">
        <v>899</v>
      </c>
      <c r="B369" s="321"/>
      <c r="C369" s="321"/>
      <c r="D369" s="311" t="s">
        <v>899</v>
      </c>
      <c r="E369" s="311" t="s">
        <v>243</v>
      </c>
      <c r="F369" s="313">
        <v>19.7496</v>
      </c>
      <c r="G369" s="313">
        <v>2</v>
      </c>
      <c r="H369" s="313">
        <v>0.5</v>
      </c>
      <c r="I369" s="313"/>
      <c r="J369" s="313"/>
      <c r="K369" s="313">
        <v>1</v>
      </c>
      <c r="L369" s="313">
        <v>4</v>
      </c>
      <c r="M369" s="313">
        <v>0.5</v>
      </c>
      <c r="N369" s="313"/>
      <c r="O369" s="313"/>
      <c r="P369" s="313">
        <v>1</v>
      </c>
      <c r="Q369" s="313"/>
      <c r="R369" s="313">
        <v>1</v>
      </c>
      <c r="S369" s="313"/>
      <c r="T369" s="313"/>
      <c r="U369" s="313">
        <v>1</v>
      </c>
      <c r="V369" s="313"/>
      <c r="W369" s="313"/>
      <c r="X369" s="313"/>
      <c r="Y369" s="313"/>
      <c r="Z369" s="313">
        <v>1</v>
      </c>
      <c r="AA369" s="313"/>
      <c r="AB369" s="313">
        <v>1.9838</v>
      </c>
      <c r="AC369" s="313"/>
      <c r="AD369" s="313"/>
      <c r="AE369" s="313"/>
      <c r="AF369" s="313"/>
      <c r="AG369" s="313">
        <v>5.7658</v>
      </c>
    </row>
    <row r="370" s="304" customFormat="1" ht="22.8" customHeight="1" spans="1:33">
      <c r="A370" s="321" t="s">
        <v>899</v>
      </c>
      <c r="B370" s="321" t="s">
        <v>565</v>
      </c>
      <c r="C370" s="321"/>
      <c r="D370" s="311" t="s">
        <v>900</v>
      </c>
      <c r="E370" s="311" t="s">
        <v>244</v>
      </c>
      <c r="F370" s="313">
        <v>19.7496</v>
      </c>
      <c r="G370" s="313">
        <v>2</v>
      </c>
      <c r="H370" s="313">
        <v>0.5</v>
      </c>
      <c r="I370" s="313"/>
      <c r="J370" s="313"/>
      <c r="K370" s="313">
        <v>1</v>
      </c>
      <c r="L370" s="313">
        <v>4</v>
      </c>
      <c r="M370" s="313">
        <v>0.5</v>
      </c>
      <c r="N370" s="313"/>
      <c r="O370" s="313"/>
      <c r="P370" s="313">
        <v>1</v>
      </c>
      <c r="Q370" s="313"/>
      <c r="R370" s="313">
        <v>1</v>
      </c>
      <c r="S370" s="313"/>
      <c r="T370" s="313"/>
      <c r="U370" s="313">
        <v>1</v>
      </c>
      <c r="V370" s="313"/>
      <c r="W370" s="313"/>
      <c r="X370" s="313"/>
      <c r="Y370" s="313"/>
      <c r="Z370" s="313">
        <v>1</v>
      </c>
      <c r="AA370" s="313"/>
      <c r="AB370" s="313">
        <v>1.9838</v>
      </c>
      <c r="AC370" s="313"/>
      <c r="AD370" s="313"/>
      <c r="AE370" s="313"/>
      <c r="AF370" s="313"/>
      <c r="AG370" s="313">
        <v>5.7658</v>
      </c>
    </row>
    <row r="371" s="304" customFormat="1" ht="22.8" customHeight="1" spans="1:33">
      <c r="A371" s="314" t="s">
        <v>899</v>
      </c>
      <c r="B371" s="314" t="s">
        <v>565</v>
      </c>
      <c r="C371" s="314" t="s">
        <v>645</v>
      </c>
      <c r="D371" s="315" t="s">
        <v>913</v>
      </c>
      <c r="E371" s="316" t="s">
        <v>914</v>
      </c>
      <c r="F371" s="318">
        <v>19.7496</v>
      </c>
      <c r="G371" s="318">
        <v>2</v>
      </c>
      <c r="H371" s="318">
        <v>0.5</v>
      </c>
      <c r="I371" s="318"/>
      <c r="J371" s="318"/>
      <c r="K371" s="318">
        <v>1</v>
      </c>
      <c r="L371" s="318">
        <v>4</v>
      </c>
      <c r="M371" s="318">
        <v>0.5</v>
      </c>
      <c r="N371" s="318"/>
      <c r="O371" s="318"/>
      <c r="P371" s="318">
        <v>1</v>
      </c>
      <c r="Q371" s="318"/>
      <c r="R371" s="318">
        <v>1</v>
      </c>
      <c r="S371" s="318"/>
      <c r="T371" s="318"/>
      <c r="U371" s="318">
        <v>1</v>
      </c>
      <c r="V371" s="318"/>
      <c r="W371" s="318"/>
      <c r="X371" s="318"/>
      <c r="Y371" s="318"/>
      <c r="Z371" s="318">
        <v>1</v>
      </c>
      <c r="AA371" s="318"/>
      <c r="AB371" s="318">
        <v>1.9838</v>
      </c>
      <c r="AC371" s="318"/>
      <c r="AD371" s="318"/>
      <c r="AE371" s="318"/>
      <c r="AF371" s="318"/>
      <c r="AG371" s="318">
        <v>5.7658</v>
      </c>
    </row>
    <row r="372" s="304" customFormat="1" ht="22.8" customHeight="1" spans="1:33">
      <c r="A372" s="309"/>
      <c r="B372" s="309"/>
      <c r="C372" s="309"/>
      <c r="D372" s="312" t="s">
        <v>915</v>
      </c>
      <c r="E372" s="312" t="s">
        <v>916</v>
      </c>
      <c r="F372" s="313">
        <v>36.9434</v>
      </c>
      <c r="G372" s="313">
        <v>2</v>
      </c>
      <c r="H372" s="313"/>
      <c r="I372" s="313"/>
      <c r="J372" s="313"/>
      <c r="K372" s="313">
        <v>1</v>
      </c>
      <c r="L372" s="313">
        <v>5</v>
      </c>
      <c r="M372" s="313">
        <v>1</v>
      </c>
      <c r="N372" s="313"/>
      <c r="O372" s="313"/>
      <c r="P372" s="313">
        <v>5.92</v>
      </c>
      <c r="Q372" s="313"/>
      <c r="R372" s="313"/>
      <c r="S372" s="313">
        <v>1</v>
      </c>
      <c r="T372" s="313"/>
      <c r="U372" s="313"/>
      <c r="V372" s="313"/>
      <c r="W372" s="313"/>
      <c r="X372" s="313"/>
      <c r="Y372" s="313"/>
      <c r="Z372" s="313">
        <v>10</v>
      </c>
      <c r="AA372" s="313"/>
      <c r="AB372" s="313">
        <v>3.9446</v>
      </c>
      <c r="AC372" s="313"/>
      <c r="AD372" s="313"/>
      <c r="AE372" s="313">
        <v>2.148</v>
      </c>
      <c r="AF372" s="313"/>
      <c r="AG372" s="313">
        <v>4.9308</v>
      </c>
    </row>
    <row r="373" s="304" customFormat="1" ht="22.8" customHeight="1" spans="1:33">
      <c r="A373" s="321" t="s">
        <v>899</v>
      </c>
      <c r="B373" s="321"/>
      <c r="C373" s="321"/>
      <c r="D373" s="311" t="s">
        <v>899</v>
      </c>
      <c r="E373" s="311" t="s">
        <v>243</v>
      </c>
      <c r="F373" s="313">
        <v>36.9434</v>
      </c>
      <c r="G373" s="313">
        <v>2</v>
      </c>
      <c r="H373" s="313"/>
      <c r="I373" s="313"/>
      <c r="J373" s="313"/>
      <c r="K373" s="313">
        <v>1</v>
      </c>
      <c r="L373" s="313">
        <v>5</v>
      </c>
      <c r="M373" s="313">
        <v>1</v>
      </c>
      <c r="N373" s="313"/>
      <c r="O373" s="313"/>
      <c r="P373" s="313">
        <v>5.92</v>
      </c>
      <c r="Q373" s="313"/>
      <c r="R373" s="313"/>
      <c r="S373" s="313">
        <v>1</v>
      </c>
      <c r="T373" s="313"/>
      <c r="U373" s="313"/>
      <c r="V373" s="313"/>
      <c r="W373" s="313"/>
      <c r="X373" s="313"/>
      <c r="Y373" s="313"/>
      <c r="Z373" s="313">
        <v>10</v>
      </c>
      <c r="AA373" s="313"/>
      <c r="AB373" s="313">
        <v>3.9446</v>
      </c>
      <c r="AC373" s="313"/>
      <c r="AD373" s="313"/>
      <c r="AE373" s="313">
        <v>2.148</v>
      </c>
      <c r="AF373" s="313"/>
      <c r="AG373" s="313">
        <v>4.9308</v>
      </c>
    </row>
    <row r="374" s="304" customFormat="1" ht="22.8" customHeight="1" spans="1:33">
      <c r="A374" s="321" t="s">
        <v>899</v>
      </c>
      <c r="B374" s="321" t="s">
        <v>583</v>
      </c>
      <c r="C374" s="321"/>
      <c r="D374" s="311" t="s">
        <v>917</v>
      </c>
      <c r="E374" s="311" t="s">
        <v>253</v>
      </c>
      <c r="F374" s="313">
        <v>36.9434</v>
      </c>
      <c r="G374" s="313">
        <v>2</v>
      </c>
      <c r="H374" s="313"/>
      <c r="I374" s="313"/>
      <c r="J374" s="313"/>
      <c r="K374" s="313">
        <v>1</v>
      </c>
      <c r="L374" s="313">
        <v>5</v>
      </c>
      <c r="M374" s="313">
        <v>1</v>
      </c>
      <c r="N374" s="313"/>
      <c r="O374" s="313"/>
      <c r="P374" s="313">
        <v>5.92</v>
      </c>
      <c r="Q374" s="313"/>
      <c r="R374" s="313"/>
      <c r="S374" s="313">
        <v>1</v>
      </c>
      <c r="T374" s="313"/>
      <c r="U374" s="313"/>
      <c r="V374" s="313"/>
      <c r="W374" s="313"/>
      <c r="X374" s="313"/>
      <c r="Y374" s="313"/>
      <c r="Z374" s="313">
        <v>10</v>
      </c>
      <c r="AA374" s="313"/>
      <c r="AB374" s="313">
        <v>3.9446</v>
      </c>
      <c r="AC374" s="313"/>
      <c r="AD374" s="313"/>
      <c r="AE374" s="313">
        <v>2.148</v>
      </c>
      <c r="AF374" s="313"/>
      <c r="AG374" s="313">
        <v>4.9308</v>
      </c>
    </row>
    <row r="375" s="304" customFormat="1" ht="22.8" customHeight="1" spans="1:33">
      <c r="A375" s="314" t="s">
        <v>899</v>
      </c>
      <c r="B375" s="314" t="s">
        <v>583</v>
      </c>
      <c r="C375" s="314" t="s">
        <v>569</v>
      </c>
      <c r="D375" s="315" t="s">
        <v>918</v>
      </c>
      <c r="E375" s="316" t="s">
        <v>919</v>
      </c>
      <c r="F375" s="318">
        <v>36.9434</v>
      </c>
      <c r="G375" s="318">
        <v>2</v>
      </c>
      <c r="H375" s="318"/>
      <c r="I375" s="318"/>
      <c r="J375" s="318"/>
      <c r="K375" s="318">
        <v>1</v>
      </c>
      <c r="L375" s="318">
        <v>5</v>
      </c>
      <c r="M375" s="318">
        <v>1</v>
      </c>
      <c r="N375" s="318"/>
      <c r="O375" s="318"/>
      <c r="P375" s="318">
        <v>5.92</v>
      </c>
      <c r="Q375" s="318"/>
      <c r="R375" s="318"/>
      <c r="S375" s="318">
        <v>1</v>
      </c>
      <c r="T375" s="318"/>
      <c r="U375" s="318"/>
      <c r="V375" s="318"/>
      <c r="W375" s="318"/>
      <c r="X375" s="318"/>
      <c r="Y375" s="318"/>
      <c r="Z375" s="318">
        <v>10</v>
      </c>
      <c r="AA375" s="318"/>
      <c r="AB375" s="318">
        <v>3.9446</v>
      </c>
      <c r="AC375" s="318"/>
      <c r="AD375" s="318"/>
      <c r="AE375" s="318">
        <v>2.148</v>
      </c>
      <c r="AF375" s="318"/>
      <c r="AG375" s="318">
        <v>4.9308</v>
      </c>
    </row>
    <row r="376" s="304" customFormat="1" ht="22.8" customHeight="1" spans="1:33">
      <c r="A376" s="309"/>
      <c r="B376" s="309"/>
      <c r="C376" s="309"/>
      <c r="D376" s="311" t="s">
        <v>659</v>
      </c>
      <c r="E376" s="311" t="s">
        <v>920</v>
      </c>
      <c r="F376" s="313">
        <v>15.1448</v>
      </c>
      <c r="G376" s="313">
        <v>1.1</v>
      </c>
      <c r="H376" s="313">
        <v>0.7</v>
      </c>
      <c r="I376" s="313"/>
      <c r="J376" s="313"/>
      <c r="K376" s="313">
        <v>0.3</v>
      </c>
      <c r="L376" s="313"/>
      <c r="M376" s="313"/>
      <c r="N376" s="313"/>
      <c r="O376" s="313"/>
      <c r="P376" s="313">
        <v>3.2</v>
      </c>
      <c r="Q376" s="313"/>
      <c r="R376" s="313">
        <v>1.1</v>
      </c>
      <c r="S376" s="313"/>
      <c r="T376" s="313">
        <v>0.9</v>
      </c>
      <c r="U376" s="313"/>
      <c r="V376" s="313"/>
      <c r="W376" s="313"/>
      <c r="X376" s="313"/>
      <c r="Y376" s="313"/>
      <c r="Z376" s="313">
        <v>1</v>
      </c>
      <c r="AA376" s="313">
        <v>1.1</v>
      </c>
      <c r="AB376" s="313">
        <v>0.9372</v>
      </c>
      <c r="AC376" s="313"/>
      <c r="AD376" s="313"/>
      <c r="AE376" s="313">
        <v>3.636</v>
      </c>
      <c r="AF376" s="313"/>
      <c r="AG376" s="313">
        <v>1.1716</v>
      </c>
    </row>
    <row r="377" s="304" customFormat="1" ht="22.8" customHeight="1" spans="1:33">
      <c r="A377" s="309"/>
      <c r="B377" s="309"/>
      <c r="C377" s="309"/>
      <c r="D377" s="312" t="s">
        <v>921</v>
      </c>
      <c r="E377" s="312" t="s">
        <v>922</v>
      </c>
      <c r="F377" s="313">
        <v>15.1448</v>
      </c>
      <c r="G377" s="313">
        <v>1.1</v>
      </c>
      <c r="H377" s="313">
        <v>0.7</v>
      </c>
      <c r="I377" s="313"/>
      <c r="J377" s="313"/>
      <c r="K377" s="313">
        <v>0.3</v>
      </c>
      <c r="L377" s="313"/>
      <c r="M377" s="313"/>
      <c r="N377" s="313"/>
      <c r="O377" s="313"/>
      <c r="P377" s="313">
        <v>3.2</v>
      </c>
      <c r="Q377" s="313"/>
      <c r="R377" s="313">
        <v>1.1</v>
      </c>
      <c r="S377" s="313"/>
      <c r="T377" s="313">
        <v>0.9</v>
      </c>
      <c r="U377" s="313"/>
      <c r="V377" s="313"/>
      <c r="W377" s="313"/>
      <c r="X377" s="313"/>
      <c r="Y377" s="313"/>
      <c r="Z377" s="313">
        <v>1</v>
      </c>
      <c r="AA377" s="313">
        <v>1.1</v>
      </c>
      <c r="AB377" s="313">
        <v>0.9372</v>
      </c>
      <c r="AC377" s="313"/>
      <c r="AD377" s="313"/>
      <c r="AE377" s="313">
        <v>3.636</v>
      </c>
      <c r="AF377" s="313"/>
      <c r="AG377" s="313">
        <v>1.1716</v>
      </c>
    </row>
    <row r="378" s="304" customFormat="1" ht="22.8" customHeight="1" spans="1:33">
      <c r="A378" s="321" t="s">
        <v>899</v>
      </c>
      <c r="B378" s="321"/>
      <c r="C378" s="321"/>
      <c r="D378" s="311" t="s">
        <v>899</v>
      </c>
      <c r="E378" s="311" t="s">
        <v>243</v>
      </c>
      <c r="F378" s="313">
        <v>15.1448</v>
      </c>
      <c r="G378" s="313">
        <v>1.1</v>
      </c>
      <c r="H378" s="313">
        <v>0.7</v>
      </c>
      <c r="I378" s="313"/>
      <c r="J378" s="313"/>
      <c r="K378" s="313">
        <v>0.3</v>
      </c>
      <c r="L378" s="313"/>
      <c r="M378" s="313"/>
      <c r="N378" s="313"/>
      <c r="O378" s="313"/>
      <c r="P378" s="313">
        <v>3.2</v>
      </c>
      <c r="Q378" s="313"/>
      <c r="R378" s="313">
        <v>1.1</v>
      </c>
      <c r="S378" s="313"/>
      <c r="T378" s="313">
        <v>0.9</v>
      </c>
      <c r="U378" s="313"/>
      <c r="V378" s="313"/>
      <c r="W378" s="313"/>
      <c r="X378" s="313"/>
      <c r="Y378" s="313"/>
      <c r="Z378" s="313">
        <v>1</v>
      </c>
      <c r="AA378" s="313">
        <v>1.1</v>
      </c>
      <c r="AB378" s="313">
        <v>0.9372</v>
      </c>
      <c r="AC378" s="313"/>
      <c r="AD378" s="313"/>
      <c r="AE378" s="313">
        <v>3.636</v>
      </c>
      <c r="AF378" s="313"/>
      <c r="AG378" s="313">
        <v>1.1716</v>
      </c>
    </row>
    <row r="379" s="304" customFormat="1" ht="22.8" customHeight="1" spans="1:33">
      <c r="A379" s="321" t="s">
        <v>899</v>
      </c>
      <c r="B379" s="321" t="s">
        <v>565</v>
      </c>
      <c r="C379" s="321"/>
      <c r="D379" s="311" t="s">
        <v>900</v>
      </c>
      <c r="E379" s="311" t="s">
        <v>244</v>
      </c>
      <c r="F379" s="313">
        <v>15.1448</v>
      </c>
      <c r="G379" s="313">
        <v>1.1</v>
      </c>
      <c r="H379" s="313">
        <v>0.7</v>
      </c>
      <c r="I379" s="313"/>
      <c r="J379" s="313"/>
      <c r="K379" s="313">
        <v>0.3</v>
      </c>
      <c r="L379" s="313"/>
      <c r="M379" s="313"/>
      <c r="N379" s="313"/>
      <c r="O379" s="313"/>
      <c r="P379" s="313">
        <v>3.2</v>
      </c>
      <c r="Q379" s="313"/>
      <c r="R379" s="313">
        <v>1.1</v>
      </c>
      <c r="S379" s="313"/>
      <c r="T379" s="313">
        <v>0.9</v>
      </c>
      <c r="U379" s="313"/>
      <c r="V379" s="313"/>
      <c r="W379" s="313"/>
      <c r="X379" s="313"/>
      <c r="Y379" s="313"/>
      <c r="Z379" s="313">
        <v>1</v>
      </c>
      <c r="AA379" s="313">
        <v>1.1</v>
      </c>
      <c r="AB379" s="313">
        <v>0.9372</v>
      </c>
      <c r="AC379" s="313"/>
      <c r="AD379" s="313"/>
      <c r="AE379" s="313">
        <v>3.636</v>
      </c>
      <c r="AF379" s="313"/>
      <c r="AG379" s="313">
        <v>1.1716</v>
      </c>
    </row>
    <row r="380" s="304" customFormat="1" ht="22.8" customHeight="1" spans="1:33">
      <c r="A380" s="314" t="s">
        <v>899</v>
      </c>
      <c r="B380" s="314" t="s">
        <v>565</v>
      </c>
      <c r="C380" s="314" t="s">
        <v>565</v>
      </c>
      <c r="D380" s="315" t="s">
        <v>901</v>
      </c>
      <c r="E380" s="316" t="s">
        <v>567</v>
      </c>
      <c r="F380" s="318">
        <v>15.1448</v>
      </c>
      <c r="G380" s="318">
        <v>1.1</v>
      </c>
      <c r="H380" s="318">
        <v>0.7</v>
      </c>
      <c r="I380" s="318"/>
      <c r="J380" s="318"/>
      <c r="K380" s="318">
        <v>0.3</v>
      </c>
      <c r="L380" s="318"/>
      <c r="M380" s="318"/>
      <c r="N380" s="318"/>
      <c r="O380" s="318"/>
      <c r="P380" s="318">
        <v>3.2</v>
      </c>
      <c r="Q380" s="318"/>
      <c r="R380" s="318">
        <v>1.1</v>
      </c>
      <c r="S380" s="318"/>
      <c r="T380" s="318">
        <v>0.9</v>
      </c>
      <c r="U380" s="318"/>
      <c r="V380" s="318"/>
      <c r="W380" s="318"/>
      <c r="X380" s="318"/>
      <c r="Y380" s="318"/>
      <c r="Z380" s="318">
        <v>1</v>
      </c>
      <c r="AA380" s="318">
        <v>1.1</v>
      </c>
      <c r="AB380" s="318">
        <v>0.9372</v>
      </c>
      <c r="AC380" s="318"/>
      <c r="AD380" s="318"/>
      <c r="AE380" s="318">
        <v>3.636</v>
      </c>
      <c r="AF380" s="318"/>
      <c r="AG380" s="318">
        <v>1.1716</v>
      </c>
    </row>
    <row r="381" s="304" customFormat="1" ht="22.8" customHeight="1" spans="1:33">
      <c r="A381" s="309"/>
      <c r="B381" s="309"/>
      <c r="C381" s="309"/>
      <c r="D381" s="311" t="s">
        <v>738</v>
      </c>
      <c r="E381" s="311" t="s">
        <v>923</v>
      </c>
      <c r="F381" s="313">
        <v>99.6466</v>
      </c>
      <c r="G381" s="313">
        <v>22.077</v>
      </c>
      <c r="H381" s="313">
        <v>1.2</v>
      </c>
      <c r="I381" s="313"/>
      <c r="J381" s="313"/>
      <c r="K381" s="313">
        <v>0.3</v>
      </c>
      <c r="L381" s="313">
        <v>30</v>
      </c>
      <c r="M381" s="313">
        <v>0.64</v>
      </c>
      <c r="N381" s="313"/>
      <c r="O381" s="313">
        <v>11.52</v>
      </c>
      <c r="P381" s="313">
        <v>2</v>
      </c>
      <c r="Q381" s="313"/>
      <c r="R381" s="313">
        <v>3.2</v>
      </c>
      <c r="S381" s="313"/>
      <c r="T381" s="313"/>
      <c r="U381" s="313"/>
      <c r="V381" s="313">
        <v>1</v>
      </c>
      <c r="W381" s="313"/>
      <c r="X381" s="313"/>
      <c r="Y381" s="313"/>
      <c r="Z381" s="313"/>
      <c r="AA381" s="313"/>
      <c r="AB381" s="313">
        <v>10.1256</v>
      </c>
      <c r="AC381" s="313"/>
      <c r="AD381" s="313">
        <v>6.4</v>
      </c>
      <c r="AE381" s="313">
        <v>4.584</v>
      </c>
      <c r="AF381" s="313"/>
      <c r="AG381" s="313">
        <v>6.6</v>
      </c>
    </row>
    <row r="382" s="304" customFormat="1" ht="22.8" customHeight="1" spans="1:33">
      <c r="A382" s="309"/>
      <c r="B382" s="309"/>
      <c r="C382" s="309"/>
      <c r="D382" s="312" t="s">
        <v>924</v>
      </c>
      <c r="E382" s="312" t="s">
        <v>925</v>
      </c>
      <c r="F382" s="313">
        <v>99.6466</v>
      </c>
      <c r="G382" s="313">
        <v>22.077</v>
      </c>
      <c r="H382" s="313">
        <v>1.2</v>
      </c>
      <c r="I382" s="313"/>
      <c r="J382" s="313"/>
      <c r="K382" s="313">
        <v>0.3</v>
      </c>
      <c r="L382" s="313">
        <v>30</v>
      </c>
      <c r="M382" s="313">
        <v>0.64</v>
      </c>
      <c r="N382" s="313"/>
      <c r="O382" s="313">
        <v>11.52</v>
      </c>
      <c r="P382" s="313">
        <v>2</v>
      </c>
      <c r="Q382" s="313"/>
      <c r="R382" s="313">
        <v>3.2</v>
      </c>
      <c r="S382" s="313"/>
      <c r="T382" s="313"/>
      <c r="U382" s="313"/>
      <c r="V382" s="313">
        <v>1</v>
      </c>
      <c r="W382" s="313"/>
      <c r="X382" s="313"/>
      <c r="Y382" s="313"/>
      <c r="Z382" s="313"/>
      <c r="AA382" s="313"/>
      <c r="AB382" s="313">
        <v>10.1256</v>
      </c>
      <c r="AC382" s="313"/>
      <c r="AD382" s="313">
        <v>6.4</v>
      </c>
      <c r="AE382" s="313">
        <v>4.584</v>
      </c>
      <c r="AF382" s="313"/>
      <c r="AG382" s="313">
        <v>6.6</v>
      </c>
    </row>
    <row r="383" s="304" customFormat="1" ht="22.8" customHeight="1" spans="1:33">
      <c r="A383" s="321" t="s">
        <v>899</v>
      </c>
      <c r="B383" s="321"/>
      <c r="C383" s="321"/>
      <c r="D383" s="311" t="s">
        <v>899</v>
      </c>
      <c r="E383" s="311" t="s">
        <v>243</v>
      </c>
      <c r="F383" s="313">
        <v>99.6466</v>
      </c>
      <c r="G383" s="313">
        <v>22.077</v>
      </c>
      <c r="H383" s="313">
        <v>1.2</v>
      </c>
      <c r="I383" s="313"/>
      <c r="J383" s="313"/>
      <c r="K383" s="313">
        <v>0.3</v>
      </c>
      <c r="L383" s="313">
        <v>30</v>
      </c>
      <c r="M383" s="313">
        <v>0.64</v>
      </c>
      <c r="N383" s="313"/>
      <c r="O383" s="313">
        <v>11.52</v>
      </c>
      <c r="P383" s="313">
        <v>2</v>
      </c>
      <c r="Q383" s="313"/>
      <c r="R383" s="313">
        <v>3.2</v>
      </c>
      <c r="S383" s="313"/>
      <c r="T383" s="313"/>
      <c r="U383" s="313"/>
      <c r="V383" s="313">
        <v>1</v>
      </c>
      <c r="W383" s="313"/>
      <c r="X383" s="313"/>
      <c r="Y383" s="313"/>
      <c r="Z383" s="313"/>
      <c r="AA383" s="313"/>
      <c r="AB383" s="313">
        <v>10.1256</v>
      </c>
      <c r="AC383" s="313"/>
      <c r="AD383" s="313">
        <v>6.4</v>
      </c>
      <c r="AE383" s="313">
        <v>4.584</v>
      </c>
      <c r="AF383" s="313"/>
      <c r="AG383" s="313">
        <v>6.6</v>
      </c>
    </row>
    <row r="384" s="304" customFormat="1" ht="22.8" customHeight="1" spans="1:33">
      <c r="A384" s="321" t="s">
        <v>899</v>
      </c>
      <c r="B384" s="321" t="s">
        <v>687</v>
      </c>
      <c r="C384" s="321"/>
      <c r="D384" s="311" t="s">
        <v>926</v>
      </c>
      <c r="E384" s="311" t="s">
        <v>261</v>
      </c>
      <c r="F384" s="313">
        <v>99.6466</v>
      </c>
      <c r="G384" s="313">
        <v>22.077</v>
      </c>
      <c r="H384" s="313">
        <v>1.2</v>
      </c>
      <c r="I384" s="313"/>
      <c r="J384" s="313"/>
      <c r="K384" s="313">
        <v>0.3</v>
      </c>
      <c r="L384" s="313">
        <v>30</v>
      </c>
      <c r="M384" s="313">
        <v>0.64</v>
      </c>
      <c r="N384" s="313"/>
      <c r="O384" s="313">
        <v>11.52</v>
      </c>
      <c r="P384" s="313">
        <v>2</v>
      </c>
      <c r="Q384" s="313"/>
      <c r="R384" s="313">
        <v>3.2</v>
      </c>
      <c r="S384" s="313"/>
      <c r="T384" s="313"/>
      <c r="U384" s="313"/>
      <c r="V384" s="313">
        <v>1</v>
      </c>
      <c r="W384" s="313"/>
      <c r="X384" s="313"/>
      <c r="Y384" s="313"/>
      <c r="Z384" s="313"/>
      <c r="AA384" s="313"/>
      <c r="AB384" s="313">
        <v>10.1256</v>
      </c>
      <c r="AC384" s="313"/>
      <c r="AD384" s="313">
        <v>6.4</v>
      </c>
      <c r="AE384" s="313">
        <v>4.584</v>
      </c>
      <c r="AF384" s="313"/>
      <c r="AG384" s="313">
        <v>6.6</v>
      </c>
    </row>
    <row r="385" s="304" customFormat="1" ht="22.8" customHeight="1" spans="1:33">
      <c r="A385" s="314" t="s">
        <v>899</v>
      </c>
      <c r="B385" s="314" t="s">
        <v>687</v>
      </c>
      <c r="C385" s="314" t="s">
        <v>565</v>
      </c>
      <c r="D385" s="315" t="s">
        <v>927</v>
      </c>
      <c r="E385" s="316" t="s">
        <v>567</v>
      </c>
      <c r="F385" s="318">
        <v>99.6466</v>
      </c>
      <c r="G385" s="318">
        <v>22.077</v>
      </c>
      <c r="H385" s="318">
        <v>1.2</v>
      </c>
      <c r="I385" s="318"/>
      <c r="J385" s="318"/>
      <c r="K385" s="318">
        <v>0.3</v>
      </c>
      <c r="L385" s="318">
        <v>30</v>
      </c>
      <c r="M385" s="318">
        <v>0.64</v>
      </c>
      <c r="N385" s="318"/>
      <c r="O385" s="318">
        <v>11.52</v>
      </c>
      <c r="P385" s="318">
        <v>2</v>
      </c>
      <c r="Q385" s="318"/>
      <c r="R385" s="318">
        <v>3.2</v>
      </c>
      <c r="S385" s="318"/>
      <c r="T385" s="318"/>
      <c r="U385" s="318"/>
      <c r="V385" s="318">
        <v>1</v>
      </c>
      <c r="W385" s="318"/>
      <c r="X385" s="318"/>
      <c r="Y385" s="318"/>
      <c r="Z385" s="318"/>
      <c r="AA385" s="318"/>
      <c r="AB385" s="318">
        <v>10.1256</v>
      </c>
      <c r="AC385" s="318"/>
      <c r="AD385" s="318">
        <v>6.4</v>
      </c>
      <c r="AE385" s="318">
        <v>4.584</v>
      </c>
      <c r="AF385" s="318"/>
      <c r="AG385" s="318">
        <v>6.6</v>
      </c>
    </row>
    <row r="386" s="304" customFormat="1" ht="22.8" customHeight="1" spans="1:33">
      <c r="A386" s="309"/>
      <c r="B386" s="309"/>
      <c r="C386" s="309"/>
      <c r="D386" s="311" t="s">
        <v>928</v>
      </c>
      <c r="E386" s="311" t="s">
        <v>929</v>
      </c>
      <c r="F386" s="313">
        <v>542.6199</v>
      </c>
      <c r="G386" s="313">
        <v>35</v>
      </c>
      <c r="H386" s="313">
        <v>40</v>
      </c>
      <c r="I386" s="313"/>
      <c r="J386" s="313"/>
      <c r="K386" s="313">
        <v>3</v>
      </c>
      <c r="L386" s="313">
        <v>25</v>
      </c>
      <c r="M386" s="313">
        <v>10</v>
      </c>
      <c r="N386" s="313"/>
      <c r="O386" s="313">
        <v>16</v>
      </c>
      <c r="P386" s="313">
        <v>53.9333</v>
      </c>
      <c r="Q386" s="313"/>
      <c r="R386" s="313">
        <v>10</v>
      </c>
      <c r="S386" s="313"/>
      <c r="T386" s="313">
        <v>3</v>
      </c>
      <c r="U386" s="313">
        <v>5</v>
      </c>
      <c r="V386" s="313">
        <v>6</v>
      </c>
      <c r="W386" s="313"/>
      <c r="X386" s="313"/>
      <c r="Y386" s="313"/>
      <c r="Z386" s="313">
        <v>10</v>
      </c>
      <c r="AA386" s="313"/>
      <c r="AB386" s="313">
        <v>44.8106</v>
      </c>
      <c r="AC386" s="313"/>
      <c r="AD386" s="313">
        <v>16</v>
      </c>
      <c r="AE386" s="313">
        <v>156.876</v>
      </c>
      <c r="AF386" s="313"/>
      <c r="AG386" s="313">
        <v>108</v>
      </c>
    </row>
    <row r="387" s="304" customFormat="1" ht="22.8" customHeight="1" spans="1:33">
      <c r="A387" s="309"/>
      <c r="B387" s="309"/>
      <c r="C387" s="309"/>
      <c r="D387" s="312" t="s">
        <v>930</v>
      </c>
      <c r="E387" s="312" t="s">
        <v>931</v>
      </c>
      <c r="F387" s="313">
        <v>542.6199</v>
      </c>
      <c r="G387" s="313">
        <v>35</v>
      </c>
      <c r="H387" s="313">
        <v>40</v>
      </c>
      <c r="I387" s="313"/>
      <c r="J387" s="313"/>
      <c r="K387" s="313">
        <v>3</v>
      </c>
      <c r="L387" s="313">
        <v>25</v>
      </c>
      <c r="M387" s="313">
        <v>10</v>
      </c>
      <c r="N387" s="313"/>
      <c r="O387" s="313">
        <v>16</v>
      </c>
      <c r="P387" s="313">
        <v>53.9333</v>
      </c>
      <c r="Q387" s="313"/>
      <c r="R387" s="313">
        <v>10</v>
      </c>
      <c r="S387" s="313"/>
      <c r="T387" s="313">
        <v>3</v>
      </c>
      <c r="U387" s="313">
        <v>5</v>
      </c>
      <c r="V387" s="313">
        <v>6</v>
      </c>
      <c r="W387" s="313"/>
      <c r="X387" s="313"/>
      <c r="Y387" s="313"/>
      <c r="Z387" s="313">
        <v>10</v>
      </c>
      <c r="AA387" s="313"/>
      <c r="AB387" s="313">
        <v>44.8106</v>
      </c>
      <c r="AC387" s="313"/>
      <c r="AD387" s="313">
        <v>16</v>
      </c>
      <c r="AE387" s="313">
        <v>156.876</v>
      </c>
      <c r="AF387" s="313"/>
      <c r="AG387" s="313">
        <v>108</v>
      </c>
    </row>
    <row r="388" s="304" customFormat="1" ht="22.8" customHeight="1" spans="1:33">
      <c r="A388" s="321" t="s">
        <v>932</v>
      </c>
      <c r="B388" s="321"/>
      <c r="C388" s="321"/>
      <c r="D388" s="311" t="s">
        <v>932</v>
      </c>
      <c r="E388" s="311" t="s">
        <v>385</v>
      </c>
      <c r="F388" s="313">
        <v>542.6199</v>
      </c>
      <c r="G388" s="313">
        <v>35</v>
      </c>
      <c r="H388" s="313">
        <v>40</v>
      </c>
      <c r="I388" s="313"/>
      <c r="J388" s="313"/>
      <c r="K388" s="313">
        <v>3</v>
      </c>
      <c r="L388" s="313">
        <v>25</v>
      </c>
      <c r="M388" s="313">
        <v>10</v>
      </c>
      <c r="N388" s="313"/>
      <c r="O388" s="313">
        <v>16</v>
      </c>
      <c r="P388" s="313">
        <v>53.9333</v>
      </c>
      <c r="Q388" s="313"/>
      <c r="R388" s="313">
        <v>10</v>
      </c>
      <c r="S388" s="313"/>
      <c r="T388" s="313">
        <v>3</v>
      </c>
      <c r="U388" s="313">
        <v>5</v>
      </c>
      <c r="V388" s="313">
        <v>6</v>
      </c>
      <c r="W388" s="313"/>
      <c r="X388" s="313"/>
      <c r="Y388" s="313"/>
      <c r="Z388" s="313">
        <v>10</v>
      </c>
      <c r="AA388" s="313"/>
      <c r="AB388" s="313">
        <v>44.8106</v>
      </c>
      <c r="AC388" s="313"/>
      <c r="AD388" s="313">
        <v>16</v>
      </c>
      <c r="AE388" s="313">
        <v>156.876</v>
      </c>
      <c r="AF388" s="313"/>
      <c r="AG388" s="313">
        <v>108</v>
      </c>
    </row>
    <row r="389" s="304" customFormat="1" ht="22.8" customHeight="1" spans="1:33">
      <c r="A389" s="321" t="s">
        <v>932</v>
      </c>
      <c r="B389" s="321" t="s">
        <v>565</v>
      </c>
      <c r="C389" s="321"/>
      <c r="D389" s="311" t="s">
        <v>933</v>
      </c>
      <c r="E389" s="311" t="s">
        <v>386</v>
      </c>
      <c r="F389" s="313">
        <v>542.6199</v>
      </c>
      <c r="G389" s="313">
        <v>35</v>
      </c>
      <c r="H389" s="313">
        <v>40</v>
      </c>
      <c r="I389" s="313"/>
      <c r="J389" s="313"/>
      <c r="K389" s="313">
        <v>3</v>
      </c>
      <c r="L389" s="313">
        <v>25</v>
      </c>
      <c r="M389" s="313">
        <v>10</v>
      </c>
      <c r="N389" s="313"/>
      <c r="O389" s="313">
        <v>16</v>
      </c>
      <c r="P389" s="313">
        <v>53.9333</v>
      </c>
      <c r="Q389" s="313"/>
      <c r="R389" s="313">
        <v>10</v>
      </c>
      <c r="S389" s="313"/>
      <c r="T389" s="313">
        <v>3</v>
      </c>
      <c r="U389" s="313">
        <v>5</v>
      </c>
      <c r="V389" s="313">
        <v>6</v>
      </c>
      <c r="W389" s="313"/>
      <c r="X389" s="313"/>
      <c r="Y389" s="313"/>
      <c r="Z389" s="313">
        <v>10</v>
      </c>
      <c r="AA389" s="313"/>
      <c r="AB389" s="313">
        <v>44.8106</v>
      </c>
      <c r="AC389" s="313"/>
      <c r="AD389" s="313">
        <v>16</v>
      </c>
      <c r="AE389" s="313">
        <v>156.876</v>
      </c>
      <c r="AF389" s="313"/>
      <c r="AG389" s="313">
        <v>108</v>
      </c>
    </row>
    <row r="390" s="304" customFormat="1" ht="22.8" customHeight="1" spans="1:33">
      <c r="A390" s="314" t="s">
        <v>932</v>
      </c>
      <c r="B390" s="314" t="s">
        <v>565</v>
      </c>
      <c r="C390" s="314" t="s">
        <v>565</v>
      </c>
      <c r="D390" s="315" t="s">
        <v>934</v>
      </c>
      <c r="E390" s="316" t="s">
        <v>567</v>
      </c>
      <c r="F390" s="318">
        <v>542.6199</v>
      </c>
      <c r="G390" s="318">
        <v>35</v>
      </c>
      <c r="H390" s="318">
        <v>40</v>
      </c>
      <c r="I390" s="318"/>
      <c r="J390" s="318"/>
      <c r="K390" s="318">
        <v>3</v>
      </c>
      <c r="L390" s="318">
        <v>25</v>
      </c>
      <c r="M390" s="318">
        <v>10</v>
      </c>
      <c r="N390" s="318"/>
      <c r="O390" s="318">
        <v>16</v>
      </c>
      <c r="P390" s="318">
        <v>53.9333</v>
      </c>
      <c r="Q390" s="318"/>
      <c r="R390" s="318">
        <v>10</v>
      </c>
      <c r="S390" s="318"/>
      <c r="T390" s="318">
        <v>3</v>
      </c>
      <c r="U390" s="318">
        <v>5</v>
      </c>
      <c r="V390" s="318">
        <v>6</v>
      </c>
      <c r="W390" s="318"/>
      <c r="X390" s="318"/>
      <c r="Y390" s="318"/>
      <c r="Z390" s="318">
        <v>10</v>
      </c>
      <c r="AA390" s="318"/>
      <c r="AB390" s="318">
        <v>44.8106</v>
      </c>
      <c r="AC390" s="318"/>
      <c r="AD390" s="318">
        <v>16</v>
      </c>
      <c r="AE390" s="318">
        <v>156.876</v>
      </c>
      <c r="AF390" s="318"/>
      <c r="AG390" s="318">
        <v>108</v>
      </c>
    </row>
    <row r="391" s="304" customFormat="1" ht="22.8" customHeight="1" spans="1:33">
      <c r="A391" s="309"/>
      <c r="B391" s="309"/>
      <c r="C391" s="309"/>
      <c r="D391" s="311" t="s">
        <v>935</v>
      </c>
      <c r="E391" s="311" t="s">
        <v>936</v>
      </c>
      <c r="F391" s="313">
        <v>336.1065</v>
      </c>
      <c r="G391" s="313">
        <v>53.0574</v>
      </c>
      <c r="H391" s="313">
        <v>0.8</v>
      </c>
      <c r="I391" s="313"/>
      <c r="J391" s="313"/>
      <c r="K391" s="313">
        <v>1.1017</v>
      </c>
      <c r="L391" s="313">
        <v>28.7</v>
      </c>
      <c r="M391" s="313">
        <v>8.24</v>
      </c>
      <c r="N391" s="313"/>
      <c r="O391" s="313"/>
      <c r="P391" s="313">
        <v>45.8162</v>
      </c>
      <c r="Q391" s="313"/>
      <c r="R391" s="313">
        <v>4</v>
      </c>
      <c r="S391" s="313"/>
      <c r="T391" s="313">
        <v>1</v>
      </c>
      <c r="U391" s="313"/>
      <c r="V391" s="313">
        <v>8</v>
      </c>
      <c r="W391" s="313"/>
      <c r="X391" s="313"/>
      <c r="Y391" s="313"/>
      <c r="Z391" s="313">
        <v>2</v>
      </c>
      <c r="AA391" s="313"/>
      <c r="AB391" s="313">
        <v>24.9985</v>
      </c>
      <c r="AC391" s="313"/>
      <c r="AD391" s="313">
        <v>6.4</v>
      </c>
      <c r="AE391" s="313">
        <v>87.782</v>
      </c>
      <c r="AF391" s="313"/>
      <c r="AG391" s="313">
        <v>64.2107</v>
      </c>
    </row>
    <row r="392" s="304" customFormat="1" ht="22.8" customHeight="1" spans="1:33">
      <c r="A392" s="309"/>
      <c r="B392" s="309"/>
      <c r="C392" s="309"/>
      <c r="D392" s="312" t="s">
        <v>937</v>
      </c>
      <c r="E392" s="312" t="s">
        <v>938</v>
      </c>
      <c r="F392" s="313">
        <v>160.4041</v>
      </c>
      <c r="G392" s="313">
        <v>23</v>
      </c>
      <c r="H392" s="313"/>
      <c r="I392" s="313"/>
      <c r="J392" s="313"/>
      <c r="K392" s="313">
        <v>0.5</v>
      </c>
      <c r="L392" s="313">
        <v>9</v>
      </c>
      <c r="M392" s="313"/>
      <c r="N392" s="313"/>
      <c r="O392" s="313"/>
      <c r="P392" s="313">
        <v>20</v>
      </c>
      <c r="Q392" s="313"/>
      <c r="R392" s="313"/>
      <c r="S392" s="313"/>
      <c r="T392" s="313">
        <v>1</v>
      </c>
      <c r="U392" s="313"/>
      <c r="V392" s="313">
        <v>8</v>
      </c>
      <c r="W392" s="313"/>
      <c r="X392" s="313"/>
      <c r="Y392" s="313"/>
      <c r="Z392" s="313"/>
      <c r="AA392" s="313"/>
      <c r="AB392" s="313">
        <v>12.3929</v>
      </c>
      <c r="AC392" s="313"/>
      <c r="AD392" s="313">
        <v>6.4</v>
      </c>
      <c r="AE392" s="313">
        <v>48.36</v>
      </c>
      <c r="AF392" s="313"/>
      <c r="AG392" s="313">
        <v>31.7512</v>
      </c>
    </row>
    <row r="393" s="304" customFormat="1" ht="22.8" customHeight="1" spans="1:33">
      <c r="A393" s="321" t="s">
        <v>932</v>
      </c>
      <c r="B393" s="321"/>
      <c r="C393" s="321"/>
      <c r="D393" s="311" t="s">
        <v>932</v>
      </c>
      <c r="E393" s="311" t="s">
        <v>385</v>
      </c>
      <c r="F393" s="313">
        <v>160.4041</v>
      </c>
      <c r="G393" s="313">
        <v>23</v>
      </c>
      <c r="H393" s="313"/>
      <c r="I393" s="313"/>
      <c r="J393" s="313"/>
      <c r="K393" s="313">
        <v>0.5</v>
      </c>
      <c r="L393" s="313">
        <v>9</v>
      </c>
      <c r="M393" s="313"/>
      <c r="N393" s="313"/>
      <c r="O393" s="313"/>
      <c r="P393" s="313">
        <v>20</v>
      </c>
      <c r="Q393" s="313"/>
      <c r="R393" s="313"/>
      <c r="S393" s="313"/>
      <c r="T393" s="313">
        <v>1</v>
      </c>
      <c r="U393" s="313"/>
      <c r="V393" s="313">
        <v>8</v>
      </c>
      <c r="W393" s="313"/>
      <c r="X393" s="313"/>
      <c r="Y393" s="313"/>
      <c r="Z393" s="313"/>
      <c r="AA393" s="313"/>
      <c r="AB393" s="313">
        <v>12.3929</v>
      </c>
      <c r="AC393" s="313"/>
      <c r="AD393" s="313">
        <v>6.4</v>
      </c>
      <c r="AE393" s="313">
        <v>48.36</v>
      </c>
      <c r="AF393" s="313"/>
      <c r="AG393" s="313">
        <v>31.7512</v>
      </c>
    </row>
    <row r="394" s="304" customFormat="1" ht="22.8" customHeight="1" spans="1:33">
      <c r="A394" s="321" t="s">
        <v>932</v>
      </c>
      <c r="B394" s="321" t="s">
        <v>622</v>
      </c>
      <c r="C394" s="321"/>
      <c r="D394" s="311" t="s">
        <v>939</v>
      </c>
      <c r="E394" s="311" t="s">
        <v>410</v>
      </c>
      <c r="F394" s="313">
        <v>160.4041</v>
      </c>
      <c r="G394" s="313">
        <v>23</v>
      </c>
      <c r="H394" s="313"/>
      <c r="I394" s="313"/>
      <c r="J394" s="313"/>
      <c r="K394" s="313">
        <v>0.5</v>
      </c>
      <c r="L394" s="313">
        <v>9</v>
      </c>
      <c r="M394" s="313"/>
      <c r="N394" s="313"/>
      <c r="O394" s="313"/>
      <c r="P394" s="313">
        <v>20</v>
      </c>
      <c r="Q394" s="313"/>
      <c r="R394" s="313"/>
      <c r="S394" s="313"/>
      <c r="T394" s="313">
        <v>1</v>
      </c>
      <c r="U394" s="313"/>
      <c r="V394" s="313">
        <v>8</v>
      </c>
      <c r="W394" s="313"/>
      <c r="X394" s="313"/>
      <c r="Y394" s="313"/>
      <c r="Z394" s="313"/>
      <c r="AA394" s="313"/>
      <c r="AB394" s="313">
        <v>12.3929</v>
      </c>
      <c r="AC394" s="313"/>
      <c r="AD394" s="313">
        <v>6.4</v>
      </c>
      <c r="AE394" s="313">
        <v>48.36</v>
      </c>
      <c r="AF394" s="313"/>
      <c r="AG394" s="313">
        <v>31.7512</v>
      </c>
    </row>
    <row r="395" s="304" customFormat="1" ht="22.8" customHeight="1" spans="1:33">
      <c r="A395" s="314" t="s">
        <v>932</v>
      </c>
      <c r="B395" s="314" t="s">
        <v>622</v>
      </c>
      <c r="C395" s="314" t="s">
        <v>565</v>
      </c>
      <c r="D395" s="315" t="s">
        <v>940</v>
      </c>
      <c r="E395" s="316" t="s">
        <v>567</v>
      </c>
      <c r="F395" s="318">
        <v>160.4041</v>
      </c>
      <c r="G395" s="318">
        <v>23</v>
      </c>
      <c r="H395" s="318"/>
      <c r="I395" s="318"/>
      <c r="J395" s="318"/>
      <c r="K395" s="318">
        <v>0.5</v>
      </c>
      <c r="L395" s="318">
        <v>9</v>
      </c>
      <c r="M395" s="318"/>
      <c r="N395" s="318"/>
      <c r="O395" s="318"/>
      <c r="P395" s="318">
        <v>20</v>
      </c>
      <c r="Q395" s="318"/>
      <c r="R395" s="318"/>
      <c r="S395" s="318"/>
      <c r="T395" s="318">
        <v>1</v>
      </c>
      <c r="U395" s="318"/>
      <c r="V395" s="318">
        <v>8</v>
      </c>
      <c r="W395" s="318"/>
      <c r="X395" s="318"/>
      <c r="Y395" s="318"/>
      <c r="Z395" s="318"/>
      <c r="AA395" s="318"/>
      <c r="AB395" s="318">
        <v>12.3929</v>
      </c>
      <c r="AC395" s="318"/>
      <c r="AD395" s="318">
        <v>6.4</v>
      </c>
      <c r="AE395" s="318">
        <v>48.36</v>
      </c>
      <c r="AF395" s="318"/>
      <c r="AG395" s="318">
        <v>31.7512</v>
      </c>
    </row>
    <row r="396" s="304" customFormat="1" ht="22.8" customHeight="1" spans="1:33">
      <c r="A396" s="309"/>
      <c r="B396" s="309"/>
      <c r="C396" s="309"/>
      <c r="D396" s="312" t="s">
        <v>941</v>
      </c>
      <c r="E396" s="312" t="s">
        <v>942</v>
      </c>
      <c r="F396" s="313">
        <v>29.1324</v>
      </c>
      <c r="G396" s="313">
        <v>2.5</v>
      </c>
      <c r="H396" s="313">
        <v>0.5</v>
      </c>
      <c r="I396" s="313"/>
      <c r="J396" s="313"/>
      <c r="K396" s="313">
        <v>0.35</v>
      </c>
      <c r="L396" s="313">
        <v>1.8</v>
      </c>
      <c r="M396" s="313">
        <v>2.75</v>
      </c>
      <c r="N396" s="313"/>
      <c r="O396" s="313"/>
      <c r="P396" s="313">
        <v>10.8138</v>
      </c>
      <c r="Q396" s="313"/>
      <c r="R396" s="313"/>
      <c r="S396" s="313"/>
      <c r="T396" s="313"/>
      <c r="U396" s="313"/>
      <c r="V396" s="313"/>
      <c r="W396" s="313"/>
      <c r="X396" s="313"/>
      <c r="Y396" s="313"/>
      <c r="Z396" s="313"/>
      <c r="AA396" s="313"/>
      <c r="AB396" s="313">
        <v>2.5886</v>
      </c>
      <c r="AC396" s="313"/>
      <c r="AD396" s="313"/>
      <c r="AE396" s="313">
        <v>2.03</v>
      </c>
      <c r="AF396" s="313"/>
      <c r="AG396" s="313">
        <v>5.8</v>
      </c>
    </row>
    <row r="397" s="304" customFormat="1" ht="22.8" customHeight="1" spans="1:33">
      <c r="A397" s="321" t="s">
        <v>932</v>
      </c>
      <c r="B397" s="321"/>
      <c r="C397" s="321"/>
      <c r="D397" s="311" t="s">
        <v>932</v>
      </c>
      <c r="E397" s="311" t="s">
        <v>385</v>
      </c>
      <c r="F397" s="313">
        <v>29.1324</v>
      </c>
      <c r="G397" s="313">
        <v>2.5</v>
      </c>
      <c r="H397" s="313">
        <v>0.5</v>
      </c>
      <c r="I397" s="313"/>
      <c r="J397" s="313"/>
      <c r="K397" s="313">
        <v>0.35</v>
      </c>
      <c r="L397" s="313">
        <v>1.8</v>
      </c>
      <c r="M397" s="313">
        <v>2.75</v>
      </c>
      <c r="N397" s="313"/>
      <c r="O397" s="313"/>
      <c r="P397" s="313">
        <v>10.8138</v>
      </c>
      <c r="Q397" s="313"/>
      <c r="R397" s="313"/>
      <c r="S397" s="313"/>
      <c r="T397" s="313"/>
      <c r="U397" s="313"/>
      <c r="V397" s="313"/>
      <c r="W397" s="313"/>
      <c r="X397" s="313"/>
      <c r="Y397" s="313"/>
      <c r="Z397" s="313"/>
      <c r="AA397" s="313"/>
      <c r="AB397" s="313">
        <v>2.5886</v>
      </c>
      <c r="AC397" s="313"/>
      <c r="AD397" s="313"/>
      <c r="AE397" s="313">
        <v>2.03</v>
      </c>
      <c r="AF397" s="313"/>
      <c r="AG397" s="313">
        <v>5.8</v>
      </c>
    </row>
    <row r="398" s="304" customFormat="1" ht="22.8" customHeight="1" spans="1:33">
      <c r="A398" s="321" t="s">
        <v>932</v>
      </c>
      <c r="B398" s="321" t="s">
        <v>622</v>
      </c>
      <c r="C398" s="321"/>
      <c r="D398" s="311" t="s">
        <v>939</v>
      </c>
      <c r="E398" s="311" t="s">
        <v>410</v>
      </c>
      <c r="F398" s="313">
        <v>29.1324</v>
      </c>
      <c r="G398" s="313">
        <v>2.5</v>
      </c>
      <c r="H398" s="313">
        <v>0.5</v>
      </c>
      <c r="I398" s="313"/>
      <c r="J398" s="313"/>
      <c r="K398" s="313">
        <v>0.35</v>
      </c>
      <c r="L398" s="313">
        <v>1.8</v>
      </c>
      <c r="M398" s="313">
        <v>2.75</v>
      </c>
      <c r="N398" s="313"/>
      <c r="O398" s="313"/>
      <c r="P398" s="313">
        <v>10.8138</v>
      </c>
      <c r="Q398" s="313"/>
      <c r="R398" s="313"/>
      <c r="S398" s="313"/>
      <c r="T398" s="313"/>
      <c r="U398" s="313"/>
      <c r="V398" s="313"/>
      <c r="W398" s="313"/>
      <c r="X398" s="313"/>
      <c r="Y398" s="313"/>
      <c r="Z398" s="313"/>
      <c r="AA398" s="313"/>
      <c r="AB398" s="313">
        <v>2.5886</v>
      </c>
      <c r="AC398" s="313"/>
      <c r="AD398" s="313"/>
      <c r="AE398" s="313">
        <v>2.03</v>
      </c>
      <c r="AF398" s="313"/>
      <c r="AG398" s="313">
        <v>5.8</v>
      </c>
    </row>
    <row r="399" s="304" customFormat="1" ht="22.8" customHeight="1" spans="1:33">
      <c r="A399" s="314" t="s">
        <v>932</v>
      </c>
      <c r="B399" s="314" t="s">
        <v>622</v>
      </c>
      <c r="C399" s="314" t="s">
        <v>565</v>
      </c>
      <c r="D399" s="315" t="s">
        <v>940</v>
      </c>
      <c r="E399" s="316" t="s">
        <v>567</v>
      </c>
      <c r="F399" s="318">
        <v>29.1324</v>
      </c>
      <c r="G399" s="318">
        <v>2.5</v>
      </c>
      <c r="H399" s="318">
        <v>0.5</v>
      </c>
      <c r="I399" s="318"/>
      <c r="J399" s="318"/>
      <c r="K399" s="318">
        <v>0.35</v>
      </c>
      <c r="L399" s="318">
        <v>1.8</v>
      </c>
      <c r="M399" s="318">
        <v>2.75</v>
      </c>
      <c r="N399" s="318"/>
      <c r="O399" s="318"/>
      <c r="P399" s="318">
        <v>10.8138</v>
      </c>
      <c r="Q399" s="318"/>
      <c r="R399" s="318"/>
      <c r="S399" s="318"/>
      <c r="T399" s="318"/>
      <c r="U399" s="318"/>
      <c r="V399" s="318"/>
      <c r="W399" s="318"/>
      <c r="X399" s="318"/>
      <c r="Y399" s="318"/>
      <c r="Z399" s="318"/>
      <c r="AA399" s="318"/>
      <c r="AB399" s="318">
        <v>2.5886</v>
      </c>
      <c r="AC399" s="318"/>
      <c r="AD399" s="318"/>
      <c r="AE399" s="318">
        <v>2.03</v>
      </c>
      <c r="AF399" s="318"/>
      <c r="AG399" s="318">
        <v>5.8</v>
      </c>
    </row>
    <row r="400" s="304" customFormat="1" ht="22.8" customHeight="1" spans="1:33">
      <c r="A400" s="309"/>
      <c r="B400" s="309"/>
      <c r="C400" s="309"/>
      <c r="D400" s="312" t="s">
        <v>943</v>
      </c>
      <c r="E400" s="312" t="s">
        <v>944</v>
      </c>
      <c r="F400" s="313">
        <v>23.1673</v>
      </c>
      <c r="G400" s="313">
        <v>4.3151</v>
      </c>
      <c r="H400" s="313">
        <v>0.3</v>
      </c>
      <c r="I400" s="313"/>
      <c r="J400" s="313"/>
      <c r="K400" s="313"/>
      <c r="L400" s="313">
        <v>3</v>
      </c>
      <c r="M400" s="313">
        <v>1</v>
      </c>
      <c r="N400" s="313"/>
      <c r="O400" s="313"/>
      <c r="P400" s="313">
        <v>2.5</v>
      </c>
      <c r="Q400" s="313"/>
      <c r="R400" s="313"/>
      <c r="S400" s="313"/>
      <c r="T400" s="313"/>
      <c r="U400" s="313"/>
      <c r="V400" s="313"/>
      <c r="W400" s="313"/>
      <c r="X400" s="313"/>
      <c r="Y400" s="313"/>
      <c r="Z400" s="313"/>
      <c r="AA400" s="313"/>
      <c r="AB400" s="313">
        <v>1.6228</v>
      </c>
      <c r="AC400" s="313"/>
      <c r="AD400" s="313"/>
      <c r="AE400" s="313">
        <v>5.796</v>
      </c>
      <c r="AF400" s="313"/>
      <c r="AG400" s="313">
        <v>4.6334</v>
      </c>
    </row>
    <row r="401" s="304" customFormat="1" ht="22.8" customHeight="1" spans="1:33">
      <c r="A401" s="321" t="s">
        <v>932</v>
      </c>
      <c r="B401" s="321"/>
      <c r="C401" s="321"/>
      <c r="D401" s="311" t="s">
        <v>932</v>
      </c>
      <c r="E401" s="311" t="s">
        <v>385</v>
      </c>
      <c r="F401" s="313">
        <v>23.1673</v>
      </c>
      <c r="G401" s="313">
        <v>4.3151</v>
      </c>
      <c r="H401" s="313">
        <v>0.3</v>
      </c>
      <c r="I401" s="313"/>
      <c r="J401" s="313"/>
      <c r="K401" s="313"/>
      <c r="L401" s="313">
        <v>3</v>
      </c>
      <c r="M401" s="313">
        <v>1</v>
      </c>
      <c r="N401" s="313"/>
      <c r="O401" s="313"/>
      <c r="P401" s="313">
        <v>2.5</v>
      </c>
      <c r="Q401" s="313"/>
      <c r="R401" s="313"/>
      <c r="S401" s="313"/>
      <c r="T401" s="313"/>
      <c r="U401" s="313"/>
      <c r="V401" s="313"/>
      <c r="W401" s="313"/>
      <c r="X401" s="313"/>
      <c r="Y401" s="313"/>
      <c r="Z401" s="313"/>
      <c r="AA401" s="313"/>
      <c r="AB401" s="313">
        <v>1.6228</v>
      </c>
      <c r="AC401" s="313"/>
      <c r="AD401" s="313"/>
      <c r="AE401" s="313">
        <v>5.796</v>
      </c>
      <c r="AF401" s="313"/>
      <c r="AG401" s="313">
        <v>4.6334</v>
      </c>
    </row>
    <row r="402" s="304" customFormat="1" ht="22.8" customHeight="1" spans="1:33">
      <c r="A402" s="321" t="s">
        <v>932</v>
      </c>
      <c r="B402" s="321" t="s">
        <v>622</v>
      </c>
      <c r="C402" s="321"/>
      <c r="D402" s="311" t="s">
        <v>939</v>
      </c>
      <c r="E402" s="311" t="s">
        <v>410</v>
      </c>
      <c r="F402" s="313">
        <v>23.1673</v>
      </c>
      <c r="G402" s="313">
        <v>4.3151</v>
      </c>
      <c r="H402" s="313">
        <v>0.3</v>
      </c>
      <c r="I402" s="313"/>
      <c r="J402" s="313"/>
      <c r="K402" s="313"/>
      <c r="L402" s="313">
        <v>3</v>
      </c>
      <c r="M402" s="313">
        <v>1</v>
      </c>
      <c r="N402" s="313"/>
      <c r="O402" s="313"/>
      <c r="P402" s="313">
        <v>2.5</v>
      </c>
      <c r="Q402" s="313"/>
      <c r="R402" s="313"/>
      <c r="S402" s="313"/>
      <c r="T402" s="313"/>
      <c r="U402" s="313"/>
      <c r="V402" s="313"/>
      <c r="W402" s="313"/>
      <c r="X402" s="313"/>
      <c r="Y402" s="313"/>
      <c r="Z402" s="313"/>
      <c r="AA402" s="313"/>
      <c r="AB402" s="313">
        <v>1.6228</v>
      </c>
      <c r="AC402" s="313"/>
      <c r="AD402" s="313"/>
      <c r="AE402" s="313">
        <v>5.796</v>
      </c>
      <c r="AF402" s="313"/>
      <c r="AG402" s="313">
        <v>4.6334</v>
      </c>
    </row>
    <row r="403" s="304" customFormat="1" ht="22.8" customHeight="1" spans="1:33">
      <c r="A403" s="314" t="s">
        <v>932</v>
      </c>
      <c r="B403" s="314" t="s">
        <v>622</v>
      </c>
      <c r="C403" s="314" t="s">
        <v>565</v>
      </c>
      <c r="D403" s="315" t="s">
        <v>940</v>
      </c>
      <c r="E403" s="316" t="s">
        <v>567</v>
      </c>
      <c r="F403" s="318">
        <v>23.1673</v>
      </c>
      <c r="G403" s="318">
        <v>4.3151</v>
      </c>
      <c r="H403" s="318">
        <v>0.3</v>
      </c>
      <c r="I403" s="318"/>
      <c r="J403" s="318"/>
      <c r="K403" s="318"/>
      <c r="L403" s="318">
        <v>3</v>
      </c>
      <c r="M403" s="318">
        <v>1</v>
      </c>
      <c r="N403" s="318"/>
      <c r="O403" s="318"/>
      <c r="P403" s="318">
        <v>2.5</v>
      </c>
      <c r="Q403" s="318"/>
      <c r="R403" s="318"/>
      <c r="S403" s="318"/>
      <c r="T403" s="318"/>
      <c r="U403" s="318"/>
      <c r="V403" s="318"/>
      <c r="W403" s="318"/>
      <c r="X403" s="318"/>
      <c r="Y403" s="318"/>
      <c r="Z403" s="318"/>
      <c r="AA403" s="318"/>
      <c r="AB403" s="318">
        <v>1.6228</v>
      </c>
      <c r="AC403" s="318"/>
      <c r="AD403" s="318"/>
      <c r="AE403" s="318">
        <v>5.796</v>
      </c>
      <c r="AF403" s="318"/>
      <c r="AG403" s="318">
        <v>4.6334</v>
      </c>
    </row>
    <row r="404" s="304" customFormat="1" ht="22.8" customHeight="1" spans="1:33">
      <c r="A404" s="309"/>
      <c r="B404" s="309"/>
      <c r="C404" s="309"/>
      <c r="D404" s="312" t="s">
        <v>945</v>
      </c>
      <c r="E404" s="312" t="s">
        <v>946</v>
      </c>
      <c r="F404" s="313">
        <v>27.3728</v>
      </c>
      <c r="G404" s="313">
        <v>5.4382</v>
      </c>
      <c r="H404" s="313"/>
      <c r="I404" s="313"/>
      <c r="J404" s="313"/>
      <c r="K404" s="313"/>
      <c r="L404" s="313">
        <v>3</v>
      </c>
      <c r="M404" s="313">
        <v>0.3</v>
      </c>
      <c r="N404" s="313"/>
      <c r="O404" s="313"/>
      <c r="P404" s="313">
        <v>2.8</v>
      </c>
      <c r="Q404" s="313"/>
      <c r="R404" s="313">
        <v>2</v>
      </c>
      <c r="S404" s="313"/>
      <c r="T404" s="313"/>
      <c r="U404" s="313"/>
      <c r="V404" s="313"/>
      <c r="W404" s="313"/>
      <c r="X404" s="313"/>
      <c r="Y404" s="313"/>
      <c r="Z404" s="313"/>
      <c r="AA404" s="313"/>
      <c r="AB404" s="313">
        <v>1.9666</v>
      </c>
      <c r="AC404" s="313"/>
      <c r="AD404" s="313"/>
      <c r="AE404" s="313">
        <v>7.068</v>
      </c>
      <c r="AF404" s="313"/>
      <c r="AG404" s="313">
        <v>4.8</v>
      </c>
    </row>
    <row r="405" s="304" customFormat="1" ht="22.8" customHeight="1" spans="1:33">
      <c r="A405" s="321" t="s">
        <v>932</v>
      </c>
      <c r="B405" s="321"/>
      <c r="C405" s="321"/>
      <c r="D405" s="311" t="s">
        <v>932</v>
      </c>
      <c r="E405" s="311" t="s">
        <v>385</v>
      </c>
      <c r="F405" s="313">
        <v>27.3728</v>
      </c>
      <c r="G405" s="313">
        <v>5.4382</v>
      </c>
      <c r="H405" s="313"/>
      <c r="I405" s="313"/>
      <c r="J405" s="313"/>
      <c r="K405" s="313"/>
      <c r="L405" s="313">
        <v>3</v>
      </c>
      <c r="M405" s="313">
        <v>0.3</v>
      </c>
      <c r="N405" s="313"/>
      <c r="O405" s="313"/>
      <c r="P405" s="313">
        <v>2.8</v>
      </c>
      <c r="Q405" s="313"/>
      <c r="R405" s="313">
        <v>2</v>
      </c>
      <c r="S405" s="313"/>
      <c r="T405" s="313"/>
      <c r="U405" s="313"/>
      <c r="V405" s="313"/>
      <c r="W405" s="313"/>
      <c r="X405" s="313"/>
      <c r="Y405" s="313"/>
      <c r="Z405" s="313"/>
      <c r="AA405" s="313"/>
      <c r="AB405" s="313">
        <v>1.9666</v>
      </c>
      <c r="AC405" s="313"/>
      <c r="AD405" s="313"/>
      <c r="AE405" s="313">
        <v>7.068</v>
      </c>
      <c r="AF405" s="313"/>
      <c r="AG405" s="313">
        <v>4.8</v>
      </c>
    </row>
    <row r="406" s="304" customFormat="1" ht="22.8" customHeight="1" spans="1:33">
      <c r="A406" s="321" t="s">
        <v>932</v>
      </c>
      <c r="B406" s="321" t="s">
        <v>622</v>
      </c>
      <c r="C406" s="321"/>
      <c r="D406" s="311" t="s">
        <v>939</v>
      </c>
      <c r="E406" s="311" t="s">
        <v>410</v>
      </c>
      <c r="F406" s="313">
        <v>27.3728</v>
      </c>
      <c r="G406" s="313">
        <v>5.4382</v>
      </c>
      <c r="H406" s="313"/>
      <c r="I406" s="313"/>
      <c r="J406" s="313"/>
      <c r="K406" s="313"/>
      <c r="L406" s="313">
        <v>3</v>
      </c>
      <c r="M406" s="313">
        <v>0.3</v>
      </c>
      <c r="N406" s="313"/>
      <c r="O406" s="313"/>
      <c r="P406" s="313">
        <v>2.8</v>
      </c>
      <c r="Q406" s="313"/>
      <c r="R406" s="313">
        <v>2</v>
      </c>
      <c r="S406" s="313"/>
      <c r="T406" s="313"/>
      <c r="U406" s="313"/>
      <c r="V406" s="313"/>
      <c r="W406" s="313"/>
      <c r="X406" s="313"/>
      <c r="Y406" s="313"/>
      <c r="Z406" s="313"/>
      <c r="AA406" s="313"/>
      <c r="AB406" s="313">
        <v>1.9666</v>
      </c>
      <c r="AC406" s="313"/>
      <c r="AD406" s="313"/>
      <c r="AE406" s="313">
        <v>7.068</v>
      </c>
      <c r="AF406" s="313"/>
      <c r="AG406" s="313">
        <v>4.8</v>
      </c>
    </row>
    <row r="407" s="304" customFormat="1" ht="22.8" customHeight="1" spans="1:33">
      <c r="A407" s="314" t="s">
        <v>932</v>
      </c>
      <c r="B407" s="314" t="s">
        <v>622</v>
      </c>
      <c r="C407" s="314" t="s">
        <v>565</v>
      </c>
      <c r="D407" s="315" t="s">
        <v>940</v>
      </c>
      <c r="E407" s="316" t="s">
        <v>567</v>
      </c>
      <c r="F407" s="318">
        <v>27.3728</v>
      </c>
      <c r="G407" s="318">
        <v>5.4382</v>
      </c>
      <c r="H407" s="318"/>
      <c r="I407" s="318"/>
      <c r="J407" s="318"/>
      <c r="K407" s="318"/>
      <c r="L407" s="318">
        <v>3</v>
      </c>
      <c r="M407" s="318">
        <v>0.3</v>
      </c>
      <c r="N407" s="318"/>
      <c r="O407" s="318"/>
      <c r="P407" s="318">
        <v>2.8</v>
      </c>
      <c r="Q407" s="318"/>
      <c r="R407" s="318">
        <v>2</v>
      </c>
      <c r="S407" s="318"/>
      <c r="T407" s="318"/>
      <c r="U407" s="318"/>
      <c r="V407" s="318"/>
      <c r="W407" s="318"/>
      <c r="X407" s="318"/>
      <c r="Y407" s="318"/>
      <c r="Z407" s="318"/>
      <c r="AA407" s="318"/>
      <c r="AB407" s="318">
        <v>1.9666</v>
      </c>
      <c r="AC407" s="318"/>
      <c r="AD407" s="318"/>
      <c r="AE407" s="318">
        <v>7.068</v>
      </c>
      <c r="AF407" s="318"/>
      <c r="AG407" s="318">
        <v>4.8</v>
      </c>
    </row>
    <row r="408" s="304" customFormat="1" ht="22.8" customHeight="1" spans="1:33">
      <c r="A408" s="309"/>
      <c r="B408" s="309"/>
      <c r="C408" s="309"/>
      <c r="D408" s="312" t="s">
        <v>947</v>
      </c>
      <c r="E408" s="312" t="s">
        <v>948</v>
      </c>
      <c r="F408" s="313">
        <v>27.0594</v>
      </c>
      <c r="G408" s="313">
        <v>5.1241</v>
      </c>
      <c r="H408" s="313"/>
      <c r="I408" s="313"/>
      <c r="J408" s="313"/>
      <c r="K408" s="313"/>
      <c r="L408" s="313">
        <v>3.4</v>
      </c>
      <c r="M408" s="313">
        <v>0.6</v>
      </c>
      <c r="N408" s="313"/>
      <c r="O408" s="313"/>
      <c r="P408" s="313">
        <v>3.6</v>
      </c>
      <c r="Q408" s="313"/>
      <c r="R408" s="313"/>
      <c r="S408" s="313"/>
      <c r="T408" s="313"/>
      <c r="U408" s="313"/>
      <c r="V408" s="313"/>
      <c r="W408" s="313"/>
      <c r="X408" s="313"/>
      <c r="Y408" s="313"/>
      <c r="Z408" s="313"/>
      <c r="AA408" s="313"/>
      <c r="AB408" s="313">
        <v>1.7953</v>
      </c>
      <c r="AC408" s="313"/>
      <c r="AD408" s="313"/>
      <c r="AE408" s="313">
        <v>7.14</v>
      </c>
      <c r="AF408" s="313"/>
      <c r="AG408" s="313">
        <v>5.4</v>
      </c>
    </row>
    <row r="409" s="304" customFormat="1" ht="22.8" customHeight="1" spans="1:33">
      <c r="A409" s="321" t="s">
        <v>932</v>
      </c>
      <c r="B409" s="321"/>
      <c r="C409" s="321"/>
      <c r="D409" s="311" t="s">
        <v>932</v>
      </c>
      <c r="E409" s="311" t="s">
        <v>385</v>
      </c>
      <c r="F409" s="313">
        <v>27.0594</v>
      </c>
      <c r="G409" s="313">
        <v>5.1241</v>
      </c>
      <c r="H409" s="313"/>
      <c r="I409" s="313"/>
      <c r="J409" s="313"/>
      <c r="K409" s="313"/>
      <c r="L409" s="313">
        <v>3.4</v>
      </c>
      <c r="M409" s="313">
        <v>0.6</v>
      </c>
      <c r="N409" s="313"/>
      <c r="O409" s="313"/>
      <c r="P409" s="313">
        <v>3.6</v>
      </c>
      <c r="Q409" s="313"/>
      <c r="R409" s="313"/>
      <c r="S409" s="313"/>
      <c r="T409" s="313"/>
      <c r="U409" s="313"/>
      <c r="V409" s="313"/>
      <c r="W409" s="313"/>
      <c r="X409" s="313"/>
      <c r="Y409" s="313"/>
      <c r="Z409" s="313"/>
      <c r="AA409" s="313"/>
      <c r="AB409" s="313">
        <v>1.7953</v>
      </c>
      <c r="AC409" s="313"/>
      <c r="AD409" s="313"/>
      <c r="AE409" s="313">
        <v>7.14</v>
      </c>
      <c r="AF409" s="313"/>
      <c r="AG409" s="313">
        <v>5.4</v>
      </c>
    </row>
    <row r="410" s="304" customFormat="1" ht="22.8" customHeight="1" spans="1:33">
      <c r="A410" s="321" t="s">
        <v>932</v>
      </c>
      <c r="B410" s="321" t="s">
        <v>622</v>
      </c>
      <c r="C410" s="321"/>
      <c r="D410" s="311" t="s">
        <v>939</v>
      </c>
      <c r="E410" s="311" t="s">
        <v>410</v>
      </c>
      <c r="F410" s="313">
        <v>27.0594</v>
      </c>
      <c r="G410" s="313">
        <v>5.1241</v>
      </c>
      <c r="H410" s="313"/>
      <c r="I410" s="313"/>
      <c r="J410" s="313"/>
      <c r="K410" s="313"/>
      <c r="L410" s="313">
        <v>3.4</v>
      </c>
      <c r="M410" s="313">
        <v>0.6</v>
      </c>
      <c r="N410" s="313"/>
      <c r="O410" s="313"/>
      <c r="P410" s="313">
        <v>3.6</v>
      </c>
      <c r="Q410" s="313"/>
      <c r="R410" s="313"/>
      <c r="S410" s="313"/>
      <c r="T410" s="313"/>
      <c r="U410" s="313"/>
      <c r="V410" s="313"/>
      <c r="W410" s="313"/>
      <c r="X410" s="313"/>
      <c r="Y410" s="313"/>
      <c r="Z410" s="313"/>
      <c r="AA410" s="313"/>
      <c r="AB410" s="313">
        <v>1.7953</v>
      </c>
      <c r="AC410" s="313"/>
      <c r="AD410" s="313"/>
      <c r="AE410" s="313">
        <v>7.14</v>
      </c>
      <c r="AF410" s="313"/>
      <c r="AG410" s="313">
        <v>5.4</v>
      </c>
    </row>
    <row r="411" s="304" customFormat="1" ht="22.8" customHeight="1" spans="1:33">
      <c r="A411" s="314" t="s">
        <v>932</v>
      </c>
      <c r="B411" s="314" t="s">
        <v>622</v>
      </c>
      <c r="C411" s="314" t="s">
        <v>565</v>
      </c>
      <c r="D411" s="315" t="s">
        <v>940</v>
      </c>
      <c r="E411" s="316" t="s">
        <v>567</v>
      </c>
      <c r="F411" s="318">
        <v>27.0594</v>
      </c>
      <c r="G411" s="318">
        <v>5.1241</v>
      </c>
      <c r="H411" s="318"/>
      <c r="I411" s="318"/>
      <c r="J411" s="318"/>
      <c r="K411" s="318"/>
      <c r="L411" s="318">
        <v>3.4</v>
      </c>
      <c r="M411" s="318">
        <v>0.6</v>
      </c>
      <c r="N411" s="318"/>
      <c r="O411" s="318"/>
      <c r="P411" s="318">
        <v>3.6</v>
      </c>
      <c r="Q411" s="318"/>
      <c r="R411" s="318"/>
      <c r="S411" s="318"/>
      <c r="T411" s="318"/>
      <c r="U411" s="318"/>
      <c r="V411" s="318"/>
      <c r="W411" s="318"/>
      <c r="X411" s="318"/>
      <c r="Y411" s="318"/>
      <c r="Z411" s="318"/>
      <c r="AA411" s="318"/>
      <c r="AB411" s="318">
        <v>1.7953</v>
      </c>
      <c r="AC411" s="318"/>
      <c r="AD411" s="318"/>
      <c r="AE411" s="318">
        <v>7.14</v>
      </c>
      <c r="AF411" s="318"/>
      <c r="AG411" s="318">
        <v>5.4</v>
      </c>
    </row>
    <row r="412" s="304" customFormat="1" ht="22.8" customHeight="1" spans="1:33">
      <c r="A412" s="309"/>
      <c r="B412" s="309"/>
      <c r="C412" s="309"/>
      <c r="D412" s="312" t="s">
        <v>949</v>
      </c>
      <c r="E412" s="312" t="s">
        <v>950</v>
      </c>
      <c r="F412" s="313">
        <v>27.1524</v>
      </c>
      <c r="G412" s="313">
        <v>4.06</v>
      </c>
      <c r="H412" s="313"/>
      <c r="I412" s="313"/>
      <c r="J412" s="313"/>
      <c r="K412" s="313"/>
      <c r="L412" s="313">
        <v>3</v>
      </c>
      <c r="M412" s="313">
        <v>0.94</v>
      </c>
      <c r="N412" s="313"/>
      <c r="O412" s="313"/>
      <c r="P412" s="313">
        <v>2.9024</v>
      </c>
      <c r="Q412" s="313"/>
      <c r="R412" s="313">
        <v>2</v>
      </c>
      <c r="S412" s="313"/>
      <c r="T412" s="313"/>
      <c r="U412" s="313"/>
      <c r="V412" s="313"/>
      <c r="W412" s="313"/>
      <c r="X412" s="313"/>
      <c r="Y412" s="313"/>
      <c r="Z412" s="313"/>
      <c r="AA412" s="313"/>
      <c r="AB412" s="313">
        <v>1.858</v>
      </c>
      <c r="AC412" s="313"/>
      <c r="AD412" s="313"/>
      <c r="AE412" s="313">
        <v>7.092</v>
      </c>
      <c r="AF412" s="313"/>
      <c r="AG412" s="313">
        <v>5.3</v>
      </c>
    </row>
    <row r="413" s="304" customFormat="1" ht="22.8" customHeight="1" spans="1:33">
      <c r="A413" s="321" t="s">
        <v>932</v>
      </c>
      <c r="B413" s="321"/>
      <c r="C413" s="321"/>
      <c r="D413" s="311" t="s">
        <v>932</v>
      </c>
      <c r="E413" s="311" t="s">
        <v>385</v>
      </c>
      <c r="F413" s="313">
        <v>27.1524</v>
      </c>
      <c r="G413" s="313">
        <v>4.06</v>
      </c>
      <c r="H413" s="313"/>
      <c r="I413" s="313"/>
      <c r="J413" s="313"/>
      <c r="K413" s="313"/>
      <c r="L413" s="313">
        <v>3</v>
      </c>
      <c r="M413" s="313">
        <v>0.94</v>
      </c>
      <c r="N413" s="313"/>
      <c r="O413" s="313"/>
      <c r="P413" s="313">
        <v>2.9024</v>
      </c>
      <c r="Q413" s="313"/>
      <c r="R413" s="313">
        <v>2</v>
      </c>
      <c r="S413" s="313"/>
      <c r="T413" s="313"/>
      <c r="U413" s="313"/>
      <c r="V413" s="313"/>
      <c r="W413" s="313"/>
      <c r="X413" s="313"/>
      <c r="Y413" s="313"/>
      <c r="Z413" s="313"/>
      <c r="AA413" s="313"/>
      <c r="AB413" s="313">
        <v>1.858</v>
      </c>
      <c r="AC413" s="313"/>
      <c r="AD413" s="313"/>
      <c r="AE413" s="313">
        <v>7.092</v>
      </c>
      <c r="AF413" s="313"/>
      <c r="AG413" s="313">
        <v>5.3</v>
      </c>
    </row>
    <row r="414" s="304" customFormat="1" ht="22.8" customHeight="1" spans="1:33">
      <c r="A414" s="321" t="s">
        <v>932</v>
      </c>
      <c r="B414" s="321" t="s">
        <v>622</v>
      </c>
      <c r="C414" s="321"/>
      <c r="D414" s="311" t="s">
        <v>939</v>
      </c>
      <c r="E414" s="311" t="s">
        <v>410</v>
      </c>
      <c r="F414" s="313">
        <v>27.1524</v>
      </c>
      <c r="G414" s="313">
        <v>4.06</v>
      </c>
      <c r="H414" s="313"/>
      <c r="I414" s="313"/>
      <c r="J414" s="313"/>
      <c r="K414" s="313"/>
      <c r="L414" s="313">
        <v>3</v>
      </c>
      <c r="M414" s="313">
        <v>0.94</v>
      </c>
      <c r="N414" s="313"/>
      <c r="O414" s="313"/>
      <c r="P414" s="313">
        <v>2.9024</v>
      </c>
      <c r="Q414" s="313"/>
      <c r="R414" s="313">
        <v>2</v>
      </c>
      <c r="S414" s="313"/>
      <c r="T414" s="313"/>
      <c r="U414" s="313"/>
      <c r="V414" s="313"/>
      <c r="W414" s="313"/>
      <c r="X414" s="313"/>
      <c r="Y414" s="313"/>
      <c r="Z414" s="313"/>
      <c r="AA414" s="313"/>
      <c r="AB414" s="313">
        <v>1.858</v>
      </c>
      <c r="AC414" s="313"/>
      <c r="AD414" s="313"/>
      <c r="AE414" s="313">
        <v>7.092</v>
      </c>
      <c r="AF414" s="313"/>
      <c r="AG414" s="313">
        <v>5.3</v>
      </c>
    </row>
    <row r="415" s="304" customFormat="1" ht="22.8" customHeight="1" spans="1:33">
      <c r="A415" s="314" t="s">
        <v>932</v>
      </c>
      <c r="B415" s="314" t="s">
        <v>622</v>
      </c>
      <c r="C415" s="314" t="s">
        <v>565</v>
      </c>
      <c r="D415" s="315" t="s">
        <v>940</v>
      </c>
      <c r="E415" s="316" t="s">
        <v>567</v>
      </c>
      <c r="F415" s="318">
        <v>27.1524</v>
      </c>
      <c r="G415" s="318">
        <v>4.06</v>
      </c>
      <c r="H415" s="318"/>
      <c r="I415" s="318"/>
      <c r="J415" s="318"/>
      <c r="K415" s="318"/>
      <c r="L415" s="318">
        <v>3</v>
      </c>
      <c r="M415" s="318">
        <v>0.94</v>
      </c>
      <c r="N415" s="318"/>
      <c r="O415" s="318"/>
      <c r="P415" s="318">
        <v>2.9024</v>
      </c>
      <c r="Q415" s="318"/>
      <c r="R415" s="318">
        <v>2</v>
      </c>
      <c r="S415" s="318"/>
      <c r="T415" s="318"/>
      <c r="U415" s="318"/>
      <c r="V415" s="318"/>
      <c r="W415" s="318"/>
      <c r="X415" s="318"/>
      <c r="Y415" s="318"/>
      <c r="Z415" s="318"/>
      <c r="AA415" s="318"/>
      <c r="AB415" s="318">
        <v>1.858</v>
      </c>
      <c r="AC415" s="318"/>
      <c r="AD415" s="318"/>
      <c r="AE415" s="318">
        <v>7.092</v>
      </c>
      <c r="AF415" s="318"/>
      <c r="AG415" s="318">
        <v>5.3</v>
      </c>
    </row>
    <row r="416" s="304" customFormat="1" ht="22.8" customHeight="1" spans="1:33">
      <c r="A416" s="309"/>
      <c r="B416" s="309"/>
      <c r="C416" s="309"/>
      <c r="D416" s="312" t="s">
        <v>951</v>
      </c>
      <c r="E416" s="312" t="s">
        <v>952</v>
      </c>
      <c r="F416" s="313">
        <v>20.901</v>
      </c>
      <c r="G416" s="313">
        <v>3.5</v>
      </c>
      <c r="H416" s="313"/>
      <c r="I416" s="313"/>
      <c r="J416" s="313"/>
      <c r="K416" s="313"/>
      <c r="L416" s="313">
        <v>3</v>
      </c>
      <c r="M416" s="313">
        <v>0.65</v>
      </c>
      <c r="N416" s="313"/>
      <c r="O416" s="313"/>
      <c r="P416" s="313">
        <v>2.7</v>
      </c>
      <c r="Q416" s="313"/>
      <c r="R416" s="313"/>
      <c r="S416" s="313"/>
      <c r="T416" s="313"/>
      <c r="U416" s="313"/>
      <c r="V416" s="313"/>
      <c r="W416" s="313"/>
      <c r="X416" s="313"/>
      <c r="Y416" s="313"/>
      <c r="Z416" s="313">
        <v>2</v>
      </c>
      <c r="AA416" s="313"/>
      <c r="AB416" s="313">
        <v>1.3889</v>
      </c>
      <c r="AC416" s="313"/>
      <c r="AD416" s="313"/>
      <c r="AE416" s="313">
        <v>5.136</v>
      </c>
      <c r="AF416" s="313"/>
      <c r="AG416" s="313">
        <v>2.5261</v>
      </c>
    </row>
    <row r="417" s="304" customFormat="1" ht="22.8" customHeight="1" spans="1:33">
      <c r="A417" s="321" t="s">
        <v>932</v>
      </c>
      <c r="B417" s="321"/>
      <c r="C417" s="321"/>
      <c r="D417" s="311" t="s">
        <v>932</v>
      </c>
      <c r="E417" s="311" t="s">
        <v>385</v>
      </c>
      <c r="F417" s="313">
        <v>20.901</v>
      </c>
      <c r="G417" s="313">
        <v>3.5</v>
      </c>
      <c r="H417" s="313"/>
      <c r="I417" s="313"/>
      <c r="J417" s="313"/>
      <c r="K417" s="313"/>
      <c r="L417" s="313">
        <v>3</v>
      </c>
      <c r="M417" s="313">
        <v>0.65</v>
      </c>
      <c r="N417" s="313"/>
      <c r="O417" s="313"/>
      <c r="P417" s="313">
        <v>2.7</v>
      </c>
      <c r="Q417" s="313"/>
      <c r="R417" s="313"/>
      <c r="S417" s="313"/>
      <c r="T417" s="313"/>
      <c r="U417" s="313"/>
      <c r="V417" s="313"/>
      <c r="W417" s="313"/>
      <c r="X417" s="313"/>
      <c r="Y417" s="313"/>
      <c r="Z417" s="313">
        <v>2</v>
      </c>
      <c r="AA417" s="313"/>
      <c r="AB417" s="313">
        <v>1.3889</v>
      </c>
      <c r="AC417" s="313"/>
      <c r="AD417" s="313"/>
      <c r="AE417" s="313">
        <v>5.136</v>
      </c>
      <c r="AF417" s="313"/>
      <c r="AG417" s="313">
        <v>2.5261</v>
      </c>
    </row>
    <row r="418" s="304" customFormat="1" ht="22.8" customHeight="1" spans="1:33">
      <c r="A418" s="321" t="s">
        <v>932</v>
      </c>
      <c r="B418" s="321" t="s">
        <v>622</v>
      </c>
      <c r="C418" s="321"/>
      <c r="D418" s="311" t="s">
        <v>939</v>
      </c>
      <c r="E418" s="311" t="s">
        <v>410</v>
      </c>
      <c r="F418" s="313">
        <v>20.901</v>
      </c>
      <c r="G418" s="313">
        <v>3.5</v>
      </c>
      <c r="H418" s="313"/>
      <c r="I418" s="313"/>
      <c r="J418" s="313"/>
      <c r="K418" s="313"/>
      <c r="L418" s="313">
        <v>3</v>
      </c>
      <c r="M418" s="313">
        <v>0.65</v>
      </c>
      <c r="N418" s="313"/>
      <c r="O418" s="313"/>
      <c r="P418" s="313">
        <v>2.7</v>
      </c>
      <c r="Q418" s="313"/>
      <c r="R418" s="313"/>
      <c r="S418" s="313"/>
      <c r="T418" s="313"/>
      <c r="U418" s="313"/>
      <c r="V418" s="313"/>
      <c r="W418" s="313"/>
      <c r="X418" s="313"/>
      <c r="Y418" s="313"/>
      <c r="Z418" s="313">
        <v>2</v>
      </c>
      <c r="AA418" s="313"/>
      <c r="AB418" s="313">
        <v>1.3889</v>
      </c>
      <c r="AC418" s="313"/>
      <c r="AD418" s="313"/>
      <c r="AE418" s="313">
        <v>5.136</v>
      </c>
      <c r="AF418" s="313"/>
      <c r="AG418" s="313">
        <v>2.5261</v>
      </c>
    </row>
    <row r="419" s="304" customFormat="1" ht="22.8" customHeight="1" spans="1:33">
      <c r="A419" s="314" t="s">
        <v>932</v>
      </c>
      <c r="B419" s="314" t="s">
        <v>622</v>
      </c>
      <c r="C419" s="314" t="s">
        <v>565</v>
      </c>
      <c r="D419" s="315" t="s">
        <v>940</v>
      </c>
      <c r="E419" s="316" t="s">
        <v>567</v>
      </c>
      <c r="F419" s="318">
        <v>20.901</v>
      </c>
      <c r="G419" s="318">
        <v>3.5</v>
      </c>
      <c r="H419" s="318"/>
      <c r="I419" s="318"/>
      <c r="J419" s="318"/>
      <c r="K419" s="318"/>
      <c r="L419" s="318">
        <v>3</v>
      </c>
      <c r="M419" s="318">
        <v>0.65</v>
      </c>
      <c r="N419" s="318"/>
      <c r="O419" s="318"/>
      <c r="P419" s="318">
        <v>2.7</v>
      </c>
      <c r="Q419" s="318"/>
      <c r="R419" s="318"/>
      <c r="S419" s="318"/>
      <c r="T419" s="318"/>
      <c r="U419" s="318"/>
      <c r="V419" s="318"/>
      <c r="W419" s="318"/>
      <c r="X419" s="318"/>
      <c r="Y419" s="318"/>
      <c r="Z419" s="318">
        <v>2</v>
      </c>
      <c r="AA419" s="318"/>
      <c r="AB419" s="318">
        <v>1.3889</v>
      </c>
      <c r="AC419" s="318"/>
      <c r="AD419" s="318"/>
      <c r="AE419" s="318">
        <v>5.136</v>
      </c>
      <c r="AF419" s="318"/>
      <c r="AG419" s="318">
        <v>2.5261</v>
      </c>
    </row>
    <row r="420" s="304" customFormat="1" ht="22.8" customHeight="1" spans="1:33">
      <c r="A420" s="309"/>
      <c r="B420" s="309"/>
      <c r="C420" s="309"/>
      <c r="D420" s="312" t="s">
        <v>953</v>
      </c>
      <c r="E420" s="312" t="s">
        <v>954</v>
      </c>
      <c r="F420" s="313">
        <v>20.9171</v>
      </c>
      <c r="G420" s="313">
        <v>5.12</v>
      </c>
      <c r="H420" s="313"/>
      <c r="I420" s="313"/>
      <c r="J420" s="313"/>
      <c r="K420" s="313">
        <v>0.2517</v>
      </c>
      <c r="L420" s="313">
        <v>2.5</v>
      </c>
      <c r="M420" s="313">
        <v>2</v>
      </c>
      <c r="N420" s="313"/>
      <c r="O420" s="313"/>
      <c r="P420" s="313">
        <v>0.5</v>
      </c>
      <c r="Q420" s="313"/>
      <c r="R420" s="313"/>
      <c r="S420" s="313"/>
      <c r="T420" s="313"/>
      <c r="U420" s="313"/>
      <c r="V420" s="313"/>
      <c r="W420" s="313"/>
      <c r="X420" s="313"/>
      <c r="Y420" s="313"/>
      <c r="Z420" s="313"/>
      <c r="AA420" s="313"/>
      <c r="AB420" s="313">
        <v>1.3854</v>
      </c>
      <c r="AC420" s="313"/>
      <c r="AD420" s="313"/>
      <c r="AE420" s="313">
        <v>5.16</v>
      </c>
      <c r="AF420" s="313"/>
      <c r="AG420" s="313">
        <v>4</v>
      </c>
    </row>
    <row r="421" s="304" customFormat="1" ht="22.8" customHeight="1" spans="1:33">
      <c r="A421" s="321" t="s">
        <v>932</v>
      </c>
      <c r="B421" s="321"/>
      <c r="C421" s="321"/>
      <c r="D421" s="311" t="s">
        <v>932</v>
      </c>
      <c r="E421" s="311" t="s">
        <v>385</v>
      </c>
      <c r="F421" s="313">
        <v>20.9171</v>
      </c>
      <c r="G421" s="313">
        <v>5.12</v>
      </c>
      <c r="H421" s="313"/>
      <c r="I421" s="313"/>
      <c r="J421" s="313"/>
      <c r="K421" s="313">
        <v>0.2517</v>
      </c>
      <c r="L421" s="313">
        <v>2.5</v>
      </c>
      <c r="M421" s="313">
        <v>2</v>
      </c>
      <c r="N421" s="313"/>
      <c r="O421" s="313"/>
      <c r="P421" s="313">
        <v>0.5</v>
      </c>
      <c r="Q421" s="313"/>
      <c r="R421" s="313"/>
      <c r="S421" s="313"/>
      <c r="T421" s="313"/>
      <c r="U421" s="313"/>
      <c r="V421" s="313"/>
      <c r="W421" s="313"/>
      <c r="X421" s="313"/>
      <c r="Y421" s="313"/>
      <c r="Z421" s="313"/>
      <c r="AA421" s="313"/>
      <c r="AB421" s="313">
        <v>1.3854</v>
      </c>
      <c r="AC421" s="313"/>
      <c r="AD421" s="313"/>
      <c r="AE421" s="313">
        <v>5.16</v>
      </c>
      <c r="AF421" s="313"/>
      <c r="AG421" s="313">
        <v>4</v>
      </c>
    </row>
    <row r="422" s="304" customFormat="1" ht="22.8" customHeight="1" spans="1:33">
      <c r="A422" s="321" t="s">
        <v>932</v>
      </c>
      <c r="B422" s="321" t="s">
        <v>622</v>
      </c>
      <c r="C422" s="321"/>
      <c r="D422" s="311" t="s">
        <v>939</v>
      </c>
      <c r="E422" s="311" t="s">
        <v>410</v>
      </c>
      <c r="F422" s="313">
        <v>20.9171</v>
      </c>
      <c r="G422" s="313">
        <v>5.12</v>
      </c>
      <c r="H422" s="313"/>
      <c r="I422" s="313"/>
      <c r="J422" s="313"/>
      <c r="K422" s="313">
        <v>0.2517</v>
      </c>
      <c r="L422" s="313">
        <v>2.5</v>
      </c>
      <c r="M422" s="313">
        <v>2</v>
      </c>
      <c r="N422" s="313"/>
      <c r="O422" s="313"/>
      <c r="P422" s="313">
        <v>0.5</v>
      </c>
      <c r="Q422" s="313"/>
      <c r="R422" s="313"/>
      <c r="S422" s="313"/>
      <c r="T422" s="313"/>
      <c r="U422" s="313"/>
      <c r="V422" s="313"/>
      <c r="W422" s="313"/>
      <c r="X422" s="313"/>
      <c r="Y422" s="313"/>
      <c r="Z422" s="313"/>
      <c r="AA422" s="313"/>
      <c r="AB422" s="313">
        <v>1.3854</v>
      </c>
      <c r="AC422" s="313"/>
      <c r="AD422" s="313"/>
      <c r="AE422" s="313">
        <v>5.16</v>
      </c>
      <c r="AF422" s="313"/>
      <c r="AG422" s="313">
        <v>4</v>
      </c>
    </row>
    <row r="423" s="304" customFormat="1" ht="22.8" customHeight="1" spans="1:33">
      <c r="A423" s="314" t="s">
        <v>932</v>
      </c>
      <c r="B423" s="314" t="s">
        <v>622</v>
      </c>
      <c r="C423" s="314" t="s">
        <v>565</v>
      </c>
      <c r="D423" s="315" t="s">
        <v>940</v>
      </c>
      <c r="E423" s="316" t="s">
        <v>567</v>
      </c>
      <c r="F423" s="318">
        <v>20.9171</v>
      </c>
      <c r="G423" s="318">
        <v>5.12</v>
      </c>
      <c r="H423" s="318"/>
      <c r="I423" s="318"/>
      <c r="J423" s="318"/>
      <c r="K423" s="318">
        <v>0.2517</v>
      </c>
      <c r="L423" s="318">
        <v>2.5</v>
      </c>
      <c r="M423" s="318">
        <v>2</v>
      </c>
      <c r="N423" s="318"/>
      <c r="O423" s="318"/>
      <c r="P423" s="318">
        <v>0.5</v>
      </c>
      <c r="Q423" s="318"/>
      <c r="R423" s="318"/>
      <c r="S423" s="318"/>
      <c r="T423" s="318"/>
      <c r="U423" s="318"/>
      <c r="V423" s="318"/>
      <c r="W423" s="318"/>
      <c r="X423" s="318"/>
      <c r="Y423" s="318"/>
      <c r="Z423" s="318"/>
      <c r="AA423" s="318"/>
      <c r="AB423" s="318">
        <v>1.3854</v>
      </c>
      <c r="AC423" s="318"/>
      <c r="AD423" s="318"/>
      <c r="AE423" s="318">
        <v>5.16</v>
      </c>
      <c r="AF423" s="318"/>
      <c r="AG423" s="318">
        <v>4</v>
      </c>
    </row>
    <row r="424" s="304" customFormat="1" ht="22.8" customHeight="1" spans="1:33">
      <c r="A424" s="309"/>
      <c r="B424" s="309"/>
      <c r="C424" s="309"/>
      <c r="D424" s="311" t="s">
        <v>955</v>
      </c>
      <c r="E424" s="311" t="s">
        <v>956</v>
      </c>
      <c r="F424" s="313">
        <v>637.3963</v>
      </c>
      <c r="G424" s="313">
        <v>33.72</v>
      </c>
      <c r="H424" s="313">
        <v>4</v>
      </c>
      <c r="I424" s="313"/>
      <c r="J424" s="313"/>
      <c r="K424" s="313">
        <v>5.92</v>
      </c>
      <c r="L424" s="313">
        <v>27</v>
      </c>
      <c r="M424" s="313">
        <v>7</v>
      </c>
      <c r="N424" s="313"/>
      <c r="O424" s="313">
        <v>28.8</v>
      </c>
      <c r="P424" s="313">
        <v>25</v>
      </c>
      <c r="Q424" s="313"/>
      <c r="R424" s="313">
        <v>7</v>
      </c>
      <c r="S424" s="313"/>
      <c r="T424" s="313">
        <v>2</v>
      </c>
      <c r="U424" s="313">
        <v>1</v>
      </c>
      <c r="V424" s="313"/>
      <c r="W424" s="313"/>
      <c r="X424" s="313"/>
      <c r="Y424" s="313"/>
      <c r="Z424" s="313">
        <v>20</v>
      </c>
      <c r="AA424" s="313"/>
      <c r="AB424" s="313">
        <v>180.2331</v>
      </c>
      <c r="AC424" s="313"/>
      <c r="AD424" s="313">
        <v>22.4</v>
      </c>
      <c r="AE424" s="313">
        <v>50.712</v>
      </c>
      <c r="AF424" s="313"/>
      <c r="AG424" s="313">
        <v>222.6112</v>
      </c>
    </row>
    <row r="425" s="304" customFormat="1" ht="22.8" customHeight="1" spans="1:33">
      <c r="A425" s="309"/>
      <c r="B425" s="309"/>
      <c r="C425" s="309"/>
      <c r="D425" s="312" t="s">
        <v>957</v>
      </c>
      <c r="E425" s="312" t="s">
        <v>958</v>
      </c>
      <c r="F425" s="313">
        <v>121.2588</v>
      </c>
      <c r="G425" s="313">
        <v>15</v>
      </c>
      <c r="H425" s="313">
        <v>2</v>
      </c>
      <c r="I425" s="313"/>
      <c r="J425" s="313"/>
      <c r="K425" s="313">
        <v>2</v>
      </c>
      <c r="L425" s="313">
        <v>6</v>
      </c>
      <c r="M425" s="313">
        <v>5</v>
      </c>
      <c r="N425" s="313"/>
      <c r="O425" s="313">
        <v>8</v>
      </c>
      <c r="P425" s="313">
        <v>20</v>
      </c>
      <c r="Q425" s="313"/>
      <c r="R425" s="313"/>
      <c r="S425" s="313"/>
      <c r="T425" s="313">
        <v>2</v>
      </c>
      <c r="U425" s="313">
        <v>1</v>
      </c>
      <c r="V425" s="313"/>
      <c r="W425" s="313"/>
      <c r="X425" s="313"/>
      <c r="Y425" s="313"/>
      <c r="Z425" s="313"/>
      <c r="AA425" s="313"/>
      <c r="AB425" s="313">
        <v>9.8466</v>
      </c>
      <c r="AC425" s="313"/>
      <c r="AD425" s="313">
        <v>3.2</v>
      </c>
      <c r="AE425" s="313">
        <v>37.584</v>
      </c>
      <c r="AF425" s="313"/>
      <c r="AG425" s="313">
        <v>9.6282</v>
      </c>
    </row>
    <row r="426" s="304" customFormat="1" ht="22.8" customHeight="1" spans="1:33">
      <c r="A426" s="321" t="s">
        <v>577</v>
      </c>
      <c r="B426" s="321"/>
      <c r="C426" s="321"/>
      <c r="D426" s="311" t="s">
        <v>577</v>
      </c>
      <c r="E426" s="311" t="s">
        <v>318</v>
      </c>
      <c r="F426" s="313">
        <v>121.2588</v>
      </c>
      <c r="G426" s="313">
        <v>15</v>
      </c>
      <c r="H426" s="313">
        <v>2</v>
      </c>
      <c r="I426" s="313"/>
      <c r="J426" s="313"/>
      <c r="K426" s="313">
        <v>2</v>
      </c>
      <c r="L426" s="313">
        <v>6</v>
      </c>
      <c r="M426" s="313">
        <v>5</v>
      </c>
      <c r="N426" s="313"/>
      <c r="O426" s="313">
        <v>8</v>
      </c>
      <c r="P426" s="313">
        <v>20</v>
      </c>
      <c r="Q426" s="313"/>
      <c r="R426" s="313"/>
      <c r="S426" s="313"/>
      <c r="T426" s="313">
        <v>2</v>
      </c>
      <c r="U426" s="313">
        <v>1</v>
      </c>
      <c r="V426" s="313"/>
      <c r="W426" s="313"/>
      <c r="X426" s="313"/>
      <c r="Y426" s="313"/>
      <c r="Z426" s="313"/>
      <c r="AA426" s="313"/>
      <c r="AB426" s="313">
        <v>9.8466</v>
      </c>
      <c r="AC426" s="313"/>
      <c r="AD426" s="313">
        <v>3.2</v>
      </c>
      <c r="AE426" s="313">
        <v>37.584</v>
      </c>
      <c r="AF426" s="313"/>
      <c r="AG426" s="313">
        <v>9.6282</v>
      </c>
    </row>
    <row r="427" s="304" customFormat="1" ht="22.8" customHeight="1" spans="1:33">
      <c r="A427" s="321" t="s">
        <v>577</v>
      </c>
      <c r="B427" s="321" t="s">
        <v>565</v>
      </c>
      <c r="C427" s="321"/>
      <c r="D427" s="311" t="s">
        <v>959</v>
      </c>
      <c r="E427" s="311" t="s">
        <v>319</v>
      </c>
      <c r="F427" s="313">
        <v>121.2588</v>
      </c>
      <c r="G427" s="313">
        <v>15</v>
      </c>
      <c r="H427" s="313">
        <v>2</v>
      </c>
      <c r="I427" s="313"/>
      <c r="J427" s="313"/>
      <c r="K427" s="313">
        <v>2</v>
      </c>
      <c r="L427" s="313">
        <v>6</v>
      </c>
      <c r="M427" s="313">
        <v>5</v>
      </c>
      <c r="N427" s="313"/>
      <c r="O427" s="313">
        <v>8</v>
      </c>
      <c r="P427" s="313">
        <v>20</v>
      </c>
      <c r="Q427" s="313"/>
      <c r="R427" s="313"/>
      <c r="S427" s="313"/>
      <c r="T427" s="313">
        <v>2</v>
      </c>
      <c r="U427" s="313">
        <v>1</v>
      </c>
      <c r="V427" s="313"/>
      <c r="W427" s="313"/>
      <c r="X427" s="313"/>
      <c r="Y427" s="313"/>
      <c r="Z427" s="313"/>
      <c r="AA427" s="313"/>
      <c r="AB427" s="313">
        <v>9.8466</v>
      </c>
      <c r="AC427" s="313"/>
      <c r="AD427" s="313">
        <v>3.2</v>
      </c>
      <c r="AE427" s="313">
        <v>37.584</v>
      </c>
      <c r="AF427" s="313"/>
      <c r="AG427" s="313">
        <v>9.6282</v>
      </c>
    </row>
    <row r="428" s="304" customFormat="1" ht="22.8" customHeight="1" spans="1:33">
      <c r="A428" s="314" t="s">
        <v>577</v>
      </c>
      <c r="B428" s="314" t="s">
        <v>565</v>
      </c>
      <c r="C428" s="314" t="s">
        <v>565</v>
      </c>
      <c r="D428" s="315" t="s">
        <v>960</v>
      </c>
      <c r="E428" s="316" t="s">
        <v>567</v>
      </c>
      <c r="F428" s="318">
        <v>121.2588</v>
      </c>
      <c r="G428" s="318">
        <v>15</v>
      </c>
      <c r="H428" s="318">
        <v>2</v>
      </c>
      <c r="I428" s="318"/>
      <c r="J428" s="318"/>
      <c r="K428" s="318">
        <v>2</v>
      </c>
      <c r="L428" s="318">
        <v>6</v>
      </c>
      <c r="M428" s="318">
        <v>5</v>
      </c>
      <c r="N428" s="318"/>
      <c r="O428" s="318">
        <v>8</v>
      </c>
      <c r="P428" s="318">
        <v>20</v>
      </c>
      <c r="Q428" s="318"/>
      <c r="R428" s="318"/>
      <c r="S428" s="318"/>
      <c r="T428" s="318">
        <v>2</v>
      </c>
      <c r="U428" s="318">
        <v>1</v>
      </c>
      <c r="V428" s="318"/>
      <c r="W428" s="318"/>
      <c r="X428" s="318"/>
      <c r="Y428" s="318"/>
      <c r="Z428" s="318"/>
      <c r="AA428" s="318"/>
      <c r="AB428" s="318">
        <v>9.8466</v>
      </c>
      <c r="AC428" s="318"/>
      <c r="AD428" s="318">
        <v>3.2</v>
      </c>
      <c r="AE428" s="318">
        <v>37.584</v>
      </c>
      <c r="AF428" s="318"/>
      <c r="AG428" s="318">
        <v>9.6282</v>
      </c>
    </row>
    <row r="429" s="304" customFormat="1" ht="22.8" customHeight="1" spans="1:33">
      <c r="A429" s="309"/>
      <c r="B429" s="309"/>
      <c r="C429" s="309"/>
      <c r="D429" s="312" t="s">
        <v>966</v>
      </c>
      <c r="E429" s="312" t="s">
        <v>967</v>
      </c>
      <c r="F429" s="313">
        <v>121.8577</v>
      </c>
      <c r="G429" s="313">
        <v>12.12</v>
      </c>
      <c r="H429" s="313">
        <v>2</v>
      </c>
      <c r="I429" s="313"/>
      <c r="J429" s="313"/>
      <c r="K429" s="313">
        <v>3</v>
      </c>
      <c r="L429" s="313">
        <v>15</v>
      </c>
      <c r="M429" s="313">
        <v>2</v>
      </c>
      <c r="N429" s="313"/>
      <c r="O429" s="313">
        <v>16.64</v>
      </c>
      <c r="P429" s="313">
        <v>3</v>
      </c>
      <c r="Q429" s="313"/>
      <c r="R429" s="313">
        <v>4</v>
      </c>
      <c r="S429" s="313"/>
      <c r="T429" s="313"/>
      <c r="U429" s="313"/>
      <c r="V429" s="313"/>
      <c r="W429" s="313"/>
      <c r="X429" s="313"/>
      <c r="Y429" s="313"/>
      <c r="Z429" s="313">
        <v>20</v>
      </c>
      <c r="AA429" s="313"/>
      <c r="AB429" s="313">
        <v>13.5741</v>
      </c>
      <c r="AC429" s="313"/>
      <c r="AD429" s="313">
        <v>12.8</v>
      </c>
      <c r="AE429" s="313">
        <v>0.756</v>
      </c>
      <c r="AF429" s="313"/>
      <c r="AG429" s="313">
        <v>16.9676</v>
      </c>
    </row>
    <row r="430" s="304" customFormat="1" ht="22.8" customHeight="1" spans="1:33">
      <c r="A430" s="321" t="s">
        <v>577</v>
      </c>
      <c r="B430" s="321"/>
      <c r="C430" s="321"/>
      <c r="D430" s="311" t="s">
        <v>577</v>
      </c>
      <c r="E430" s="311" t="s">
        <v>318</v>
      </c>
      <c r="F430" s="313">
        <v>121.8577</v>
      </c>
      <c r="G430" s="313">
        <v>12.12</v>
      </c>
      <c r="H430" s="313">
        <v>2</v>
      </c>
      <c r="I430" s="313"/>
      <c r="J430" s="313"/>
      <c r="K430" s="313">
        <v>3</v>
      </c>
      <c r="L430" s="313">
        <v>15</v>
      </c>
      <c r="M430" s="313">
        <v>2</v>
      </c>
      <c r="N430" s="313"/>
      <c r="O430" s="313">
        <v>16.64</v>
      </c>
      <c r="P430" s="313">
        <v>3</v>
      </c>
      <c r="Q430" s="313"/>
      <c r="R430" s="313">
        <v>4</v>
      </c>
      <c r="S430" s="313"/>
      <c r="T430" s="313"/>
      <c r="U430" s="313"/>
      <c r="V430" s="313"/>
      <c r="W430" s="313"/>
      <c r="X430" s="313"/>
      <c r="Y430" s="313"/>
      <c r="Z430" s="313">
        <v>20</v>
      </c>
      <c r="AA430" s="313"/>
      <c r="AB430" s="313">
        <v>13.5741</v>
      </c>
      <c r="AC430" s="313"/>
      <c r="AD430" s="313">
        <v>12.8</v>
      </c>
      <c r="AE430" s="313">
        <v>0.756</v>
      </c>
      <c r="AF430" s="313"/>
      <c r="AG430" s="313">
        <v>16.9676</v>
      </c>
    </row>
    <row r="431" s="304" customFormat="1" ht="22.8" customHeight="1" spans="1:33">
      <c r="A431" s="321" t="s">
        <v>577</v>
      </c>
      <c r="B431" s="321" t="s">
        <v>794</v>
      </c>
      <c r="C431" s="321"/>
      <c r="D431" s="311" t="s">
        <v>963</v>
      </c>
      <c r="E431" s="311" t="s">
        <v>330</v>
      </c>
      <c r="F431" s="313">
        <v>121.8577</v>
      </c>
      <c r="G431" s="313">
        <v>12.12</v>
      </c>
      <c r="H431" s="313">
        <v>2</v>
      </c>
      <c r="I431" s="313"/>
      <c r="J431" s="313"/>
      <c r="K431" s="313">
        <v>3</v>
      </c>
      <c r="L431" s="313">
        <v>15</v>
      </c>
      <c r="M431" s="313">
        <v>2</v>
      </c>
      <c r="N431" s="313"/>
      <c r="O431" s="313">
        <v>16.64</v>
      </c>
      <c r="P431" s="313">
        <v>3</v>
      </c>
      <c r="Q431" s="313"/>
      <c r="R431" s="313">
        <v>4</v>
      </c>
      <c r="S431" s="313"/>
      <c r="T431" s="313"/>
      <c r="U431" s="313"/>
      <c r="V431" s="313"/>
      <c r="W431" s="313"/>
      <c r="X431" s="313"/>
      <c r="Y431" s="313"/>
      <c r="Z431" s="313">
        <v>20</v>
      </c>
      <c r="AA431" s="313"/>
      <c r="AB431" s="313">
        <v>13.5741</v>
      </c>
      <c r="AC431" s="313"/>
      <c r="AD431" s="313">
        <v>12.8</v>
      </c>
      <c r="AE431" s="313">
        <v>0.756</v>
      </c>
      <c r="AF431" s="313"/>
      <c r="AG431" s="313">
        <v>16.9676</v>
      </c>
    </row>
    <row r="432" s="304" customFormat="1" ht="22.8" customHeight="1" spans="1:33">
      <c r="A432" s="314" t="s">
        <v>577</v>
      </c>
      <c r="B432" s="314" t="s">
        <v>794</v>
      </c>
      <c r="C432" s="314" t="s">
        <v>565</v>
      </c>
      <c r="D432" s="315" t="s">
        <v>968</v>
      </c>
      <c r="E432" s="316" t="s">
        <v>969</v>
      </c>
      <c r="F432" s="318">
        <v>121.8577</v>
      </c>
      <c r="G432" s="318">
        <v>12.12</v>
      </c>
      <c r="H432" s="318">
        <v>2</v>
      </c>
      <c r="I432" s="318"/>
      <c r="J432" s="318"/>
      <c r="K432" s="318">
        <v>3</v>
      </c>
      <c r="L432" s="318">
        <v>15</v>
      </c>
      <c r="M432" s="318">
        <v>2</v>
      </c>
      <c r="N432" s="318"/>
      <c r="O432" s="318">
        <v>16.64</v>
      </c>
      <c r="P432" s="318">
        <v>3</v>
      </c>
      <c r="Q432" s="318"/>
      <c r="R432" s="318">
        <v>4</v>
      </c>
      <c r="S432" s="318"/>
      <c r="T432" s="318"/>
      <c r="U432" s="318"/>
      <c r="V432" s="318"/>
      <c r="W432" s="318"/>
      <c r="X432" s="318"/>
      <c r="Y432" s="318"/>
      <c r="Z432" s="318">
        <v>20</v>
      </c>
      <c r="AA432" s="318"/>
      <c r="AB432" s="318">
        <v>13.5741</v>
      </c>
      <c r="AC432" s="318"/>
      <c r="AD432" s="318">
        <v>12.8</v>
      </c>
      <c r="AE432" s="318">
        <v>0.756</v>
      </c>
      <c r="AF432" s="318"/>
      <c r="AG432" s="318">
        <v>16.9676</v>
      </c>
    </row>
    <row r="433" s="304" customFormat="1" ht="22.8" customHeight="1" spans="1:33">
      <c r="A433" s="309"/>
      <c r="B433" s="309"/>
      <c r="C433" s="309"/>
      <c r="D433" s="312" t="s">
        <v>970</v>
      </c>
      <c r="E433" s="312" t="s">
        <v>971</v>
      </c>
      <c r="F433" s="313">
        <v>50.0033</v>
      </c>
      <c r="G433" s="313">
        <v>6.6</v>
      </c>
      <c r="H433" s="313"/>
      <c r="I433" s="313"/>
      <c r="J433" s="313"/>
      <c r="K433" s="313">
        <v>0.92</v>
      </c>
      <c r="L433" s="313">
        <v>6</v>
      </c>
      <c r="M433" s="313"/>
      <c r="N433" s="313"/>
      <c r="O433" s="313">
        <v>4.16</v>
      </c>
      <c r="P433" s="313">
        <v>2</v>
      </c>
      <c r="Q433" s="313"/>
      <c r="R433" s="313">
        <v>3</v>
      </c>
      <c r="S433" s="313"/>
      <c r="T433" s="313"/>
      <c r="U433" s="313"/>
      <c r="V433" s="313"/>
      <c r="W433" s="313"/>
      <c r="X433" s="313"/>
      <c r="Y433" s="313"/>
      <c r="Z433" s="313"/>
      <c r="AA433" s="313"/>
      <c r="AB433" s="313">
        <v>3.8006</v>
      </c>
      <c r="AC433" s="313"/>
      <c r="AD433" s="313">
        <v>6.4</v>
      </c>
      <c r="AE433" s="313">
        <v>12.372</v>
      </c>
      <c r="AF433" s="313"/>
      <c r="AG433" s="313">
        <v>4.7507</v>
      </c>
    </row>
    <row r="434" s="304" customFormat="1" ht="22.8" customHeight="1" spans="1:33">
      <c r="A434" s="321" t="s">
        <v>577</v>
      </c>
      <c r="B434" s="321"/>
      <c r="C434" s="321"/>
      <c r="D434" s="311" t="s">
        <v>577</v>
      </c>
      <c r="E434" s="311" t="s">
        <v>318</v>
      </c>
      <c r="F434" s="313">
        <v>50.0033</v>
      </c>
      <c r="G434" s="313">
        <v>6.6</v>
      </c>
      <c r="H434" s="313"/>
      <c r="I434" s="313"/>
      <c r="J434" s="313"/>
      <c r="K434" s="313">
        <v>0.92</v>
      </c>
      <c r="L434" s="313">
        <v>6</v>
      </c>
      <c r="M434" s="313"/>
      <c r="N434" s="313"/>
      <c r="O434" s="313">
        <v>4.16</v>
      </c>
      <c r="P434" s="313">
        <v>2</v>
      </c>
      <c r="Q434" s="313"/>
      <c r="R434" s="313">
        <v>3</v>
      </c>
      <c r="S434" s="313"/>
      <c r="T434" s="313"/>
      <c r="U434" s="313"/>
      <c r="V434" s="313"/>
      <c r="W434" s="313"/>
      <c r="X434" s="313"/>
      <c r="Y434" s="313"/>
      <c r="Z434" s="313"/>
      <c r="AA434" s="313"/>
      <c r="AB434" s="313">
        <v>3.8006</v>
      </c>
      <c r="AC434" s="313"/>
      <c r="AD434" s="313">
        <v>6.4</v>
      </c>
      <c r="AE434" s="313">
        <v>12.372</v>
      </c>
      <c r="AF434" s="313"/>
      <c r="AG434" s="313">
        <v>4.7507</v>
      </c>
    </row>
    <row r="435" s="304" customFormat="1" ht="22.8" customHeight="1" spans="1:33">
      <c r="A435" s="321" t="s">
        <v>577</v>
      </c>
      <c r="B435" s="321" t="s">
        <v>794</v>
      </c>
      <c r="C435" s="321"/>
      <c r="D435" s="311" t="s">
        <v>963</v>
      </c>
      <c r="E435" s="311" t="s">
        <v>330</v>
      </c>
      <c r="F435" s="313">
        <v>50.0033</v>
      </c>
      <c r="G435" s="313">
        <v>6.6</v>
      </c>
      <c r="H435" s="313"/>
      <c r="I435" s="313"/>
      <c r="J435" s="313"/>
      <c r="K435" s="313">
        <v>0.92</v>
      </c>
      <c r="L435" s="313">
        <v>6</v>
      </c>
      <c r="M435" s="313"/>
      <c r="N435" s="313"/>
      <c r="O435" s="313">
        <v>4.16</v>
      </c>
      <c r="P435" s="313">
        <v>2</v>
      </c>
      <c r="Q435" s="313"/>
      <c r="R435" s="313">
        <v>3</v>
      </c>
      <c r="S435" s="313"/>
      <c r="T435" s="313"/>
      <c r="U435" s="313"/>
      <c r="V435" s="313"/>
      <c r="W435" s="313"/>
      <c r="X435" s="313"/>
      <c r="Y435" s="313"/>
      <c r="Z435" s="313"/>
      <c r="AA435" s="313"/>
      <c r="AB435" s="313">
        <v>3.8006</v>
      </c>
      <c r="AC435" s="313"/>
      <c r="AD435" s="313">
        <v>6.4</v>
      </c>
      <c r="AE435" s="313">
        <v>12.372</v>
      </c>
      <c r="AF435" s="313"/>
      <c r="AG435" s="313">
        <v>4.7507</v>
      </c>
    </row>
    <row r="436" s="304" customFormat="1" ht="22.8" customHeight="1" spans="1:33">
      <c r="A436" s="314" t="s">
        <v>577</v>
      </c>
      <c r="B436" s="314" t="s">
        <v>794</v>
      </c>
      <c r="C436" s="314" t="s">
        <v>583</v>
      </c>
      <c r="D436" s="315" t="s">
        <v>972</v>
      </c>
      <c r="E436" s="316" t="s">
        <v>973</v>
      </c>
      <c r="F436" s="318">
        <v>50.0033</v>
      </c>
      <c r="G436" s="318">
        <v>6.6</v>
      </c>
      <c r="H436" s="318"/>
      <c r="I436" s="318"/>
      <c r="J436" s="318"/>
      <c r="K436" s="318">
        <v>0.92</v>
      </c>
      <c r="L436" s="318">
        <v>6</v>
      </c>
      <c r="M436" s="318"/>
      <c r="N436" s="318"/>
      <c r="O436" s="318">
        <v>4.16</v>
      </c>
      <c r="P436" s="318">
        <v>2</v>
      </c>
      <c r="Q436" s="318"/>
      <c r="R436" s="318">
        <v>3</v>
      </c>
      <c r="S436" s="318"/>
      <c r="T436" s="318"/>
      <c r="U436" s="318"/>
      <c r="V436" s="318"/>
      <c r="W436" s="318"/>
      <c r="X436" s="318"/>
      <c r="Y436" s="318"/>
      <c r="Z436" s="318"/>
      <c r="AA436" s="318"/>
      <c r="AB436" s="318">
        <v>3.8006</v>
      </c>
      <c r="AC436" s="318"/>
      <c r="AD436" s="318">
        <v>6.4</v>
      </c>
      <c r="AE436" s="318">
        <v>12.372</v>
      </c>
      <c r="AF436" s="318"/>
      <c r="AG436" s="318">
        <v>4.7507</v>
      </c>
    </row>
    <row r="437" s="304" customFormat="1" ht="22.8" customHeight="1" spans="1:33">
      <c r="A437" s="309"/>
      <c r="B437" s="309"/>
      <c r="C437" s="309"/>
      <c r="D437" s="312" t="s">
        <v>974</v>
      </c>
      <c r="E437" s="312" t="s">
        <v>975</v>
      </c>
      <c r="F437" s="313">
        <v>344.2765</v>
      </c>
      <c r="G437" s="313"/>
      <c r="H437" s="313"/>
      <c r="I437" s="313"/>
      <c r="J437" s="313"/>
      <c r="K437" s="313"/>
      <c r="L437" s="313"/>
      <c r="M437" s="313"/>
      <c r="N437" s="313"/>
      <c r="O437" s="313"/>
      <c r="P437" s="313"/>
      <c r="Q437" s="313"/>
      <c r="R437" s="313"/>
      <c r="S437" s="313"/>
      <c r="T437" s="313"/>
      <c r="U437" s="313"/>
      <c r="V437" s="313"/>
      <c r="W437" s="313"/>
      <c r="X437" s="313"/>
      <c r="Y437" s="313"/>
      <c r="Z437" s="313"/>
      <c r="AA437" s="313"/>
      <c r="AB437" s="313">
        <v>153.0118</v>
      </c>
      <c r="AC437" s="313"/>
      <c r="AD437" s="313"/>
      <c r="AE437" s="313"/>
      <c r="AF437" s="313"/>
      <c r="AG437" s="313">
        <v>191.2647</v>
      </c>
    </row>
    <row r="438" s="304" customFormat="1" ht="22.8" customHeight="1" spans="1:33">
      <c r="A438" s="321" t="s">
        <v>577</v>
      </c>
      <c r="B438" s="321"/>
      <c r="C438" s="321"/>
      <c r="D438" s="311" t="s">
        <v>577</v>
      </c>
      <c r="E438" s="311" t="s">
        <v>318</v>
      </c>
      <c r="F438" s="313">
        <v>344.2765</v>
      </c>
      <c r="G438" s="313"/>
      <c r="H438" s="313"/>
      <c r="I438" s="313"/>
      <c r="J438" s="313"/>
      <c r="K438" s="313"/>
      <c r="L438" s="313"/>
      <c r="M438" s="313"/>
      <c r="N438" s="313"/>
      <c r="O438" s="313"/>
      <c r="P438" s="313"/>
      <c r="Q438" s="313"/>
      <c r="R438" s="313"/>
      <c r="S438" s="313"/>
      <c r="T438" s="313"/>
      <c r="U438" s="313"/>
      <c r="V438" s="313"/>
      <c r="W438" s="313"/>
      <c r="X438" s="313"/>
      <c r="Y438" s="313"/>
      <c r="Z438" s="313"/>
      <c r="AA438" s="313"/>
      <c r="AB438" s="313">
        <v>153.0118</v>
      </c>
      <c r="AC438" s="313"/>
      <c r="AD438" s="313"/>
      <c r="AE438" s="313"/>
      <c r="AF438" s="313"/>
      <c r="AG438" s="313">
        <v>191.2647</v>
      </c>
    </row>
    <row r="439" s="304" customFormat="1" ht="22.8" customHeight="1" spans="1:33">
      <c r="A439" s="321" t="s">
        <v>577</v>
      </c>
      <c r="B439" s="321" t="s">
        <v>622</v>
      </c>
      <c r="C439" s="321"/>
      <c r="D439" s="311" t="s">
        <v>976</v>
      </c>
      <c r="E439" s="311" t="s">
        <v>326</v>
      </c>
      <c r="F439" s="313">
        <v>344.2765</v>
      </c>
      <c r="G439" s="313"/>
      <c r="H439" s="313"/>
      <c r="I439" s="313"/>
      <c r="J439" s="313"/>
      <c r="K439" s="313"/>
      <c r="L439" s="313"/>
      <c r="M439" s="313"/>
      <c r="N439" s="313"/>
      <c r="O439" s="313"/>
      <c r="P439" s="313"/>
      <c r="Q439" s="313"/>
      <c r="R439" s="313"/>
      <c r="S439" s="313"/>
      <c r="T439" s="313"/>
      <c r="U439" s="313"/>
      <c r="V439" s="313"/>
      <c r="W439" s="313"/>
      <c r="X439" s="313"/>
      <c r="Y439" s="313"/>
      <c r="Z439" s="313"/>
      <c r="AA439" s="313"/>
      <c r="AB439" s="313">
        <v>153.0118</v>
      </c>
      <c r="AC439" s="313"/>
      <c r="AD439" s="313"/>
      <c r="AE439" s="313"/>
      <c r="AF439" s="313"/>
      <c r="AG439" s="313">
        <v>191.2647</v>
      </c>
    </row>
    <row r="440" s="304" customFormat="1" ht="22.8" customHeight="1" spans="1:33">
      <c r="A440" s="314" t="s">
        <v>577</v>
      </c>
      <c r="B440" s="314" t="s">
        <v>622</v>
      </c>
      <c r="C440" s="314" t="s">
        <v>583</v>
      </c>
      <c r="D440" s="315" t="s">
        <v>977</v>
      </c>
      <c r="E440" s="316" t="s">
        <v>978</v>
      </c>
      <c r="F440" s="318">
        <v>344.2765</v>
      </c>
      <c r="G440" s="318"/>
      <c r="H440" s="318"/>
      <c r="I440" s="318"/>
      <c r="J440" s="318"/>
      <c r="K440" s="318"/>
      <c r="L440" s="318"/>
      <c r="M440" s="318"/>
      <c r="N440" s="318"/>
      <c r="O440" s="318"/>
      <c r="P440" s="318"/>
      <c r="Q440" s="318"/>
      <c r="R440" s="318"/>
      <c r="S440" s="318"/>
      <c r="T440" s="318"/>
      <c r="U440" s="318"/>
      <c r="V440" s="318"/>
      <c r="W440" s="318"/>
      <c r="X440" s="318"/>
      <c r="Y440" s="318"/>
      <c r="Z440" s="318"/>
      <c r="AA440" s="318"/>
      <c r="AB440" s="318">
        <v>153.0118</v>
      </c>
      <c r="AC440" s="318"/>
      <c r="AD440" s="318"/>
      <c r="AE440" s="318"/>
      <c r="AF440" s="318"/>
      <c r="AG440" s="318">
        <v>191.2647</v>
      </c>
    </row>
    <row r="441" s="304" customFormat="1" ht="22.8" customHeight="1" spans="1:33">
      <c r="A441" s="309"/>
      <c r="B441" s="309"/>
      <c r="C441" s="309"/>
      <c r="D441" s="311" t="s">
        <v>979</v>
      </c>
      <c r="E441" s="311" t="s">
        <v>980</v>
      </c>
      <c r="F441" s="313">
        <v>117.234</v>
      </c>
      <c r="G441" s="313">
        <v>25.0411</v>
      </c>
      <c r="H441" s="313">
        <v>1.5</v>
      </c>
      <c r="I441" s="313"/>
      <c r="J441" s="313"/>
      <c r="K441" s="313">
        <v>0.7</v>
      </c>
      <c r="L441" s="313">
        <v>3</v>
      </c>
      <c r="M441" s="313">
        <v>4.1</v>
      </c>
      <c r="N441" s="313"/>
      <c r="O441" s="313">
        <v>12</v>
      </c>
      <c r="P441" s="313">
        <v>2.2</v>
      </c>
      <c r="Q441" s="313"/>
      <c r="R441" s="313">
        <v>4</v>
      </c>
      <c r="S441" s="313"/>
      <c r="T441" s="313">
        <v>0.8</v>
      </c>
      <c r="U441" s="313">
        <v>0.36</v>
      </c>
      <c r="V441" s="313"/>
      <c r="W441" s="313"/>
      <c r="X441" s="313"/>
      <c r="Y441" s="313"/>
      <c r="Z441" s="313">
        <v>1.5</v>
      </c>
      <c r="AA441" s="313">
        <v>2</v>
      </c>
      <c r="AB441" s="313">
        <v>8.8329</v>
      </c>
      <c r="AC441" s="313"/>
      <c r="AD441" s="313">
        <v>6.4</v>
      </c>
      <c r="AE441" s="313">
        <v>34.8</v>
      </c>
      <c r="AF441" s="313"/>
      <c r="AG441" s="313">
        <v>10</v>
      </c>
    </row>
    <row r="442" s="304" customFormat="1" ht="22.8" customHeight="1" spans="1:33">
      <c r="A442" s="309"/>
      <c r="B442" s="309"/>
      <c r="C442" s="309"/>
      <c r="D442" s="312" t="s">
        <v>981</v>
      </c>
      <c r="E442" s="312" t="s">
        <v>982</v>
      </c>
      <c r="F442" s="313">
        <v>117.234</v>
      </c>
      <c r="G442" s="313">
        <v>25.0411</v>
      </c>
      <c r="H442" s="313">
        <v>1.5</v>
      </c>
      <c r="I442" s="313"/>
      <c r="J442" s="313"/>
      <c r="K442" s="313">
        <v>0.7</v>
      </c>
      <c r="L442" s="313">
        <v>3</v>
      </c>
      <c r="M442" s="313">
        <v>4.1</v>
      </c>
      <c r="N442" s="313"/>
      <c r="O442" s="313">
        <v>12</v>
      </c>
      <c r="P442" s="313">
        <v>2.2</v>
      </c>
      <c r="Q442" s="313"/>
      <c r="R442" s="313">
        <v>4</v>
      </c>
      <c r="S442" s="313"/>
      <c r="T442" s="313">
        <v>0.8</v>
      </c>
      <c r="U442" s="313">
        <v>0.36</v>
      </c>
      <c r="V442" s="313"/>
      <c r="W442" s="313"/>
      <c r="X442" s="313"/>
      <c r="Y442" s="313"/>
      <c r="Z442" s="313">
        <v>1.5</v>
      </c>
      <c r="AA442" s="313">
        <v>2</v>
      </c>
      <c r="AB442" s="313">
        <v>8.8329</v>
      </c>
      <c r="AC442" s="313"/>
      <c r="AD442" s="313">
        <v>6.4</v>
      </c>
      <c r="AE442" s="313">
        <v>34.8</v>
      </c>
      <c r="AF442" s="313"/>
      <c r="AG442" s="313">
        <v>10</v>
      </c>
    </row>
    <row r="443" s="304" customFormat="1" ht="22.8" customHeight="1" spans="1:33">
      <c r="A443" s="321" t="s">
        <v>568</v>
      </c>
      <c r="B443" s="321"/>
      <c r="C443" s="321"/>
      <c r="D443" s="311" t="s">
        <v>568</v>
      </c>
      <c r="E443" s="311" t="s">
        <v>264</v>
      </c>
      <c r="F443" s="313">
        <v>117.234</v>
      </c>
      <c r="G443" s="313">
        <v>25.0411</v>
      </c>
      <c r="H443" s="313">
        <v>1.5</v>
      </c>
      <c r="I443" s="313"/>
      <c r="J443" s="313"/>
      <c r="K443" s="313">
        <v>0.7</v>
      </c>
      <c r="L443" s="313">
        <v>3</v>
      </c>
      <c r="M443" s="313">
        <v>4.1</v>
      </c>
      <c r="N443" s="313"/>
      <c r="O443" s="313">
        <v>12</v>
      </c>
      <c r="P443" s="313">
        <v>2.2</v>
      </c>
      <c r="Q443" s="313"/>
      <c r="R443" s="313">
        <v>4</v>
      </c>
      <c r="S443" s="313"/>
      <c r="T443" s="313">
        <v>0.8</v>
      </c>
      <c r="U443" s="313">
        <v>0.36</v>
      </c>
      <c r="V443" s="313"/>
      <c r="W443" s="313"/>
      <c r="X443" s="313"/>
      <c r="Y443" s="313"/>
      <c r="Z443" s="313">
        <v>1.5</v>
      </c>
      <c r="AA443" s="313">
        <v>2</v>
      </c>
      <c r="AB443" s="313">
        <v>8.8329</v>
      </c>
      <c r="AC443" s="313"/>
      <c r="AD443" s="313">
        <v>6.4</v>
      </c>
      <c r="AE443" s="313">
        <v>34.8</v>
      </c>
      <c r="AF443" s="313"/>
      <c r="AG443" s="313">
        <v>10</v>
      </c>
    </row>
    <row r="444" s="304" customFormat="1" ht="22.8" customHeight="1" spans="1:33">
      <c r="A444" s="321" t="s">
        <v>568</v>
      </c>
      <c r="B444" s="321" t="s">
        <v>583</v>
      </c>
      <c r="C444" s="321"/>
      <c r="D444" s="311" t="s">
        <v>983</v>
      </c>
      <c r="E444" s="311" t="s">
        <v>984</v>
      </c>
      <c r="F444" s="313">
        <v>117.234</v>
      </c>
      <c r="G444" s="313">
        <v>25.0411</v>
      </c>
      <c r="H444" s="313">
        <v>1.5</v>
      </c>
      <c r="I444" s="313"/>
      <c r="J444" s="313"/>
      <c r="K444" s="313">
        <v>0.7</v>
      </c>
      <c r="L444" s="313">
        <v>3</v>
      </c>
      <c r="M444" s="313">
        <v>4.1</v>
      </c>
      <c r="N444" s="313"/>
      <c r="O444" s="313">
        <v>12</v>
      </c>
      <c r="P444" s="313">
        <v>2.2</v>
      </c>
      <c r="Q444" s="313"/>
      <c r="R444" s="313">
        <v>4</v>
      </c>
      <c r="S444" s="313"/>
      <c r="T444" s="313">
        <v>0.8</v>
      </c>
      <c r="U444" s="313">
        <v>0.36</v>
      </c>
      <c r="V444" s="313"/>
      <c r="W444" s="313"/>
      <c r="X444" s="313"/>
      <c r="Y444" s="313"/>
      <c r="Z444" s="313">
        <v>1.5</v>
      </c>
      <c r="AA444" s="313">
        <v>2</v>
      </c>
      <c r="AB444" s="313">
        <v>8.8329</v>
      </c>
      <c r="AC444" s="313"/>
      <c r="AD444" s="313">
        <v>6.4</v>
      </c>
      <c r="AE444" s="313">
        <v>34.8</v>
      </c>
      <c r="AF444" s="313"/>
      <c r="AG444" s="313">
        <v>10</v>
      </c>
    </row>
    <row r="445" s="304" customFormat="1" ht="22.8" customHeight="1" spans="1:33">
      <c r="A445" s="314" t="s">
        <v>568</v>
      </c>
      <c r="B445" s="314" t="s">
        <v>583</v>
      </c>
      <c r="C445" s="314" t="s">
        <v>565</v>
      </c>
      <c r="D445" s="315" t="s">
        <v>985</v>
      </c>
      <c r="E445" s="316" t="s">
        <v>567</v>
      </c>
      <c r="F445" s="318">
        <v>117.234</v>
      </c>
      <c r="G445" s="318">
        <v>25.0411</v>
      </c>
      <c r="H445" s="318">
        <v>1.5</v>
      </c>
      <c r="I445" s="318"/>
      <c r="J445" s="318"/>
      <c r="K445" s="318">
        <v>0.7</v>
      </c>
      <c r="L445" s="318">
        <v>3</v>
      </c>
      <c r="M445" s="318">
        <v>4.1</v>
      </c>
      <c r="N445" s="318"/>
      <c r="O445" s="318">
        <v>12</v>
      </c>
      <c r="P445" s="318">
        <v>2.2</v>
      </c>
      <c r="Q445" s="318"/>
      <c r="R445" s="318">
        <v>4</v>
      </c>
      <c r="S445" s="318"/>
      <c r="T445" s="318">
        <v>0.8</v>
      </c>
      <c r="U445" s="318">
        <v>0.36</v>
      </c>
      <c r="V445" s="318"/>
      <c r="W445" s="318"/>
      <c r="X445" s="318"/>
      <c r="Y445" s="318"/>
      <c r="Z445" s="318">
        <v>1.5</v>
      </c>
      <c r="AA445" s="318">
        <v>2</v>
      </c>
      <c r="AB445" s="318">
        <v>8.8329</v>
      </c>
      <c r="AC445" s="318"/>
      <c r="AD445" s="318">
        <v>6.4</v>
      </c>
      <c r="AE445" s="318">
        <v>34.8</v>
      </c>
      <c r="AF445" s="318"/>
      <c r="AG445" s="318">
        <v>10</v>
      </c>
    </row>
    <row r="446" s="304" customFormat="1" ht="22.8" customHeight="1" spans="1:33">
      <c r="A446" s="309"/>
      <c r="B446" s="309"/>
      <c r="C446" s="309"/>
      <c r="D446" s="311" t="s">
        <v>986</v>
      </c>
      <c r="E446" s="311" t="s">
        <v>987</v>
      </c>
      <c r="F446" s="313">
        <v>44.0317</v>
      </c>
      <c r="G446" s="313">
        <v>9.16</v>
      </c>
      <c r="H446" s="313"/>
      <c r="I446" s="313"/>
      <c r="J446" s="313"/>
      <c r="K446" s="313">
        <v>0.2</v>
      </c>
      <c r="L446" s="313">
        <v>2</v>
      </c>
      <c r="M446" s="313"/>
      <c r="N446" s="313"/>
      <c r="O446" s="313">
        <v>5</v>
      </c>
      <c r="P446" s="313">
        <v>4</v>
      </c>
      <c r="Q446" s="313"/>
      <c r="R446" s="313"/>
      <c r="S446" s="313"/>
      <c r="T446" s="313"/>
      <c r="U446" s="313"/>
      <c r="V446" s="313"/>
      <c r="W446" s="313"/>
      <c r="X446" s="313"/>
      <c r="Y446" s="313"/>
      <c r="Z446" s="313"/>
      <c r="AA446" s="313"/>
      <c r="AB446" s="313">
        <v>2.919</v>
      </c>
      <c r="AC446" s="313"/>
      <c r="AD446" s="313">
        <v>3.2</v>
      </c>
      <c r="AE446" s="313">
        <v>11.904</v>
      </c>
      <c r="AF446" s="313"/>
      <c r="AG446" s="313">
        <v>5.6487</v>
      </c>
    </row>
    <row r="447" s="304" customFormat="1" ht="22.8" customHeight="1" spans="1:33">
      <c r="A447" s="309"/>
      <c r="B447" s="309"/>
      <c r="C447" s="309"/>
      <c r="D447" s="312" t="s">
        <v>988</v>
      </c>
      <c r="E447" s="312" t="s">
        <v>989</v>
      </c>
      <c r="F447" s="313">
        <v>44.0317</v>
      </c>
      <c r="G447" s="313">
        <v>9.16</v>
      </c>
      <c r="H447" s="313"/>
      <c r="I447" s="313"/>
      <c r="J447" s="313"/>
      <c r="K447" s="313">
        <v>0.2</v>
      </c>
      <c r="L447" s="313">
        <v>2</v>
      </c>
      <c r="M447" s="313"/>
      <c r="N447" s="313"/>
      <c r="O447" s="313">
        <v>5</v>
      </c>
      <c r="P447" s="313">
        <v>4</v>
      </c>
      <c r="Q447" s="313"/>
      <c r="R447" s="313"/>
      <c r="S447" s="313"/>
      <c r="T447" s="313"/>
      <c r="U447" s="313"/>
      <c r="V447" s="313"/>
      <c r="W447" s="313"/>
      <c r="X447" s="313"/>
      <c r="Y447" s="313"/>
      <c r="Z447" s="313"/>
      <c r="AA447" s="313"/>
      <c r="AB447" s="313">
        <v>2.919</v>
      </c>
      <c r="AC447" s="313"/>
      <c r="AD447" s="313">
        <v>3.2</v>
      </c>
      <c r="AE447" s="313">
        <v>11.904</v>
      </c>
      <c r="AF447" s="313"/>
      <c r="AG447" s="313">
        <v>5.6487</v>
      </c>
    </row>
    <row r="448" s="304" customFormat="1" ht="22.8" customHeight="1" spans="1:33">
      <c r="A448" s="321" t="s">
        <v>568</v>
      </c>
      <c r="B448" s="321"/>
      <c r="C448" s="321"/>
      <c r="D448" s="311" t="s">
        <v>568</v>
      </c>
      <c r="E448" s="311" t="s">
        <v>264</v>
      </c>
      <c r="F448" s="313">
        <v>44.0317</v>
      </c>
      <c r="G448" s="313">
        <v>9.16</v>
      </c>
      <c r="H448" s="313"/>
      <c r="I448" s="313"/>
      <c r="J448" s="313"/>
      <c r="K448" s="313">
        <v>0.2</v>
      </c>
      <c r="L448" s="313">
        <v>2</v>
      </c>
      <c r="M448" s="313"/>
      <c r="N448" s="313"/>
      <c r="O448" s="313">
        <v>5</v>
      </c>
      <c r="P448" s="313">
        <v>4</v>
      </c>
      <c r="Q448" s="313"/>
      <c r="R448" s="313"/>
      <c r="S448" s="313"/>
      <c r="T448" s="313"/>
      <c r="U448" s="313"/>
      <c r="V448" s="313"/>
      <c r="W448" s="313"/>
      <c r="X448" s="313"/>
      <c r="Y448" s="313"/>
      <c r="Z448" s="313"/>
      <c r="AA448" s="313"/>
      <c r="AB448" s="313">
        <v>2.919</v>
      </c>
      <c r="AC448" s="313"/>
      <c r="AD448" s="313">
        <v>3.2</v>
      </c>
      <c r="AE448" s="313">
        <v>11.904</v>
      </c>
      <c r="AF448" s="313"/>
      <c r="AG448" s="313">
        <v>5.6487</v>
      </c>
    </row>
    <row r="449" s="304" customFormat="1" ht="22.8" customHeight="1" spans="1:33">
      <c r="A449" s="321" t="s">
        <v>568</v>
      </c>
      <c r="B449" s="321" t="s">
        <v>578</v>
      </c>
      <c r="C449" s="321"/>
      <c r="D449" s="311" t="s">
        <v>990</v>
      </c>
      <c r="E449" s="311" t="s">
        <v>298</v>
      </c>
      <c r="F449" s="313">
        <v>44.0317</v>
      </c>
      <c r="G449" s="313">
        <v>9.16</v>
      </c>
      <c r="H449" s="313"/>
      <c r="I449" s="313"/>
      <c r="J449" s="313"/>
      <c r="K449" s="313">
        <v>0.2</v>
      </c>
      <c r="L449" s="313">
        <v>2</v>
      </c>
      <c r="M449" s="313"/>
      <c r="N449" s="313"/>
      <c r="O449" s="313">
        <v>5</v>
      </c>
      <c r="P449" s="313">
        <v>4</v>
      </c>
      <c r="Q449" s="313"/>
      <c r="R449" s="313"/>
      <c r="S449" s="313"/>
      <c r="T449" s="313"/>
      <c r="U449" s="313"/>
      <c r="V449" s="313"/>
      <c r="W449" s="313"/>
      <c r="X449" s="313"/>
      <c r="Y449" s="313"/>
      <c r="Z449" s="313"/>
      <c r="AA449" s="313"/>
      <c r="AB449" s="313">
        <v>2.919</v>
      </c>
      <c r="AC449" s="313"/>
      <c r="AD449" s="313">
        <v>3.2</v>
      </c>
      <c r="AE449" s="313">
        <v>11.904</v>
      </c>
      <c r="AF449" s="313"/>
      <c r="AG449" s="313">
        <v>5.6487</v>
      </c>
    </row>
    <row r="450" s="304" customFormat="1" ht="22.8" customHeight="1" spans="1:33">
      <c r="A450" s="314" t="s">
        <v>568</v>
      </c>
      <c r="B450" s="314" t="s">
        <v>578</v>
      </c>
      <c r="C450" s="314" t="s">
        <v>565</v>
      </c>
      <c r="D450" s="315" t="s">
        <v>991</v>
      </c>
      <c r="E450" s="316" t="s">
        <v>567</v>
      </c>
      <c r="F450" s="318">
        <v>44.0317</v>
      </c>
      <c r="G450" s="318">
        <v>9.16</v>
      </c>
      <c r="H450" s="318"/>
      <c r="I450" s="318"/>
      <c r="J450" s="318"/>
      <c r="K450" s="318">
        <v>0.2</v>
      </c>
      <c r="L450" s="318">
        <v>2</v>
      </c>
      <c r="M450" s="318"/>
      <c r="N450" s="318"/>
      <c r="O450" s="318">
        <v>5</v>
      </c>
      <c r="P450" s="318">
        <v>4</v>
      </c>
      <c r="Q450" s="318"/>
      <c r="R450" s="318"/>
      <c r="S450" s="318"/>
      <c r="T450" s="318"/>
      <c r="U450" s="318"/>
      <c r="V450" s="318"/>
      <c r="W450" s="318"/>
      <c r="X450" s="318"/>
      <c r="Y450" s="318"/>
      <c r="Z450" s="318"/>
      <c r="AA450" s="318"/>
      <c r="AB450" s="318">
        <v>2.919</v>
      </c>
      <c r="AC450" s="318"/>
      <c r="AD450" s="318">
        <v>3.2</v>
      </c>
      <c r="AE450" s="318">
        <v>11.904</v>
      </c>
      <c r="AF450" s="318"/>
      <c r="AG450" s="318">
        <v>5.6487</v>
      </c>
    </row>
    <row r="451" s="304" customFormat="1" ht="22.8" customHeight="1" spans="1:33">
      <c r="A451" s="309"/>
      <c r="B451" s="309"/>
      <c r="C451" s="309"/>
      <c r="D451" s="311" t="s">
        <v>992</v>
      </c>
      <c r="E451" s="311" t="s">
        <v>993</v>
      </c>
      <c r="F451" s="313">
        <v>276.468</v>
      </c>
      <c r="G451" s="313">
        <v>30</v>
      </c>
      <c r="H451" s="313">
        <v>6</v>
      </c>
      <c r="I451" s="313"/>
      <c r="J451" s="313"/>
      <c r="K451" s="313">
        <v>10</v>
      </c>
      <c r="L451" s="313">
        <v>15</v>
      </c>
      <c r="M451" s="313">
        <v>10</v>
      </c>
      <c r="N451" s="313"/>
      <c r="O451" s="313">
        <v>15</v>
      </c>
      <c r="P451" s="313">
        <v>12.7</v>
      </c>
      <c r="Q451" s="313"/>
      <c r="R451" s="313">
        <v>7</v>
      </c>
      <c r="S451" s="313"/>
      <c r="T451" s="313">
        <v>1</v>
      </c>
      <c r="U451" s="313">
        <v>3</v>
      </c>
      <c r="V451" s="313"/>
      <c r="W451" s="313"/>
      <c r="X451" s="313"/>
      <c r="Y451" s="313"/>
      <c r="Z451" s="313">
        <v>4</v>
      </c>
      <c r="AA451" s="313"/>
      <c r="AB451" s="313">
        <v>21.8418</v>
      </c>
      <c r="AC451" s="313"/>
      <c r="AD451" s="313">
        <v>3.2</v>
      </c>
      <c r="AE451" s="313">
        <v>86.964</v>
      </c>
      <c r="AF451" s="313"/>
      <c r="AG451" s="313">
        <v>50.7622</v>
      </c>
    </row>
    <row r="452" s="304" customFormat="1" ht="22.8" customHeight="1" spans="1:33">
      <c r="A452" s="309"/>
      <c r="B452" s="309"/>
      <c r="C452" s="309"/>
      <c r="D452" s="312" t="s">
        <v>994</v>
      </c>
      <c r="E452" s="312" t="s">
        <v>995</v>
      </c>
      <c r="F452" s="313">
        <v>276.468</v>
      </c>
      <c r="G452" s="313">
        <v>30</v>
      </c>
      <c r="H452" s="313">
        <v>6</v>
      </c>
      <c r="I452" s="313"/>
      <c r="J452" s="313"/>
      <c r="K452" s="313">
        <v>10</v>
      </c>
      <c r="L452" s="313">
        <v>15</v>
      </c>
      <c r="M452" s="313">
        <v>10</v>
      </c>
      <c r="N452" s="313"/>
      <c r="O452" s="313">
        <v>15</v>
      </c>
      <c r="P452" s="313">
        <v>12.7</v>
      </c>
      <c r="Q452" s="313"/>
      <c r="R452" s="313">
        <v>7</v>
      </c>
      <c r="S452" s="313"/>
      <c r="T452" s="313">
        <v>1</v>
      </c>
      <c r="U452" s="313">
        <v>3</v>
      </c>
      <c r="V452" s="313"/>
      <c r="W452" s="313"/>
      <c r="X452" s="313"/>
      <c r="Y452" s="313"/>
      <c r="Z452" s="313">
        <v>4</v>
      </c>
      <c r="AA452" s="313"/>
      <c r="AB452" s="313">
        <v>21.8418</v>
      </c>
      <c r="AC452" s="313"/>
      <c r="AD452" s="313">
        <v>3.2</v>
      </c>
      <c r="AE452" s="313">
        <v>86.964</v>
      </c>
      <c r="AF452" s="313"/>
      <c r="AG452" s="313">
        <v>50.7622</v>
      </c>
    </row>
    <row r="453" s="304" customFormat="1" ht="22.8" customHeight="1" spans="1:33">
      <c r="A453" s="321" t="s">
        <v>568</v>
      </c>
      <c r="B453" s="321"/>
      <c r="C453" s="321"/>
      <c r="D453" s="311" t="s">
        <v>568</v>
      </c>
      <c r="E453" s="311" t="s">
        <v>264</v>
      </c>
      <c r="F453" s="313">
        <v>276.468</v>
      </c>
      <c r="G453" s="313">
        <v>30</v>
      </c>
      <c r="H453" s="313">
        <v>6</v>
      </c>
      <c r="I453" s="313"/>
      <c r="J453" s="313"/>
      <c r="K453" s="313">
        <v>10</v>
      </c>
      <c r="L453" s="313">
        <v>15</v>
      </c>
      <c r="M453" s="313">
        <v>10</v>
      </c>
      <c r="N453" s="313"/>
      <c r="O453" s="313">
        <v>15</v>
      </c>
      <c r="P453" s="313">
        <v>12.7</v>
      </c>
      <c r="Q453" s="313"/>
      <c r="R453" s="313">
        <v>7</v>
      </c>
      <c r="S453" s="313"/>
      <c r="T453" s="313">
        <v>1</v>
      </c>
      <c r="U453" s="313">
        <v>3</v>
      </c>
      <c r="V453" s="313"/>
      <c r="W453" s="313"/>
      <c r="X453" s="313"/>
      <c r="Y453" s="313"/>
      <c r="Z453" s="313">
        <v>4</v>
      </c>
      <c r="AA453" s="313"/>
      <c r="AB453" s="313">
        <v>21.8418</v>
      </c>
      <c r="AC453" s="313"/>
      <c r="AD453" s="313">
        <v>3.2</v>
      </c>
      <c r="AE453" s="313">
        <v>86.964</v>
      </c>
      <c r="AF453" s="313"/>
      <c r="AG453" s="313">
        <v>50.7622</v>
      </c>
    </row>
    <row r="454" s="304" customFormat="1" ht="22.8" customHeight="1" spans="1:33">
      <c r="A454" s="321" t="s">
        <v>568</v>
      </c>
      <c r="B454" s="321" t="s">
        <v>565</v>
      </c>
      <c r="C454" s="321"/>
      <c r="D454" s="311" t="s">
        <v>996</v>
      </c>
      <c r="E454" s="311" t="s">
        <v>265</v>
      </c>
      <c r="F454" s="313">
        <v>276.468</v>
      </c>
      <c r="G454" s="313">
        <v>30</v>
      </c>
      <c r="H454" s="313">
        <v>6</v>
      </c>
      <c r="I454" s="313"/>
      <c r="J454" s="313"/>
      <c r="K454" s="313">
        <v>10</v>
      </c>
      <c r="L454" s="313">
        <v>15</v>
      </c>
      <c r="M454" s="313">
        <v>10</v>
      </c>
      <c r="N454" s="313"/>
      <c r="O454" s="313">
        <v>15</v>
      </c>
      <c r="P454" s="313">
        <v>12.7</v>
      </c>
      <c r="Q454" s="313"/>
      <c r="R454" s="313">
        <v>7</v>
      </c>
      <c r="S454" s="313"/>
      <c r="T454" s="313">
        <v>1</v>
      </c>
      <c r="U454" s="313">
        <v>3</v>
      </c>
      <c r="V454" s="313"/>
      <c r="W454" s="313"/>
      <c r="X454" s="313"/>
      <c r="Y454" s="313"/>
      <c r="Z454" s="313">
        <v>4</v>
      </c>
      <c r="AA454" s="313"/>
      <c r="AB454" s="313">
        <v>21.8418</v>
      </c>
      <c r="AC454" s="313"/>
      <c r="AD454" s="313">
        <v>3.2</v>
      </c>
      <c r="AE454" s="313">
        <v>86.964</v>
      </c>
      <c r="AF454" s="313"/>
      <c r="AG454" s="313">
        <v>50.7622</v>
      </c>
    </row>
    <row r="455" s="304" customFormat="1" ht="22.8" customHeight="1" spans="1:33">
      <c r="A455" s="314" t="s">
        <v>568</v>
      </c>
      <c r="B455" s="314" t="s">
        <v>565</v>
      </c>
      <c r="C455" s="314" t="s">
        <v>565</v>
      </c>
      <c r="D455" s="315" t="s">
        <v>997</v>
      </c>
      <c r="E455" s="316" t="s">
        <v>567</v>
      </c>
      <c r="F455" s="318">
        <v>276.468</v>
      </c>
      <c r="G455" s="318">
        <v>30</v>
      </c>
      <c r="H455" s="318">
        <v>6</v>
      </c>
      <c r="I455" s="318"/>
      <c r="J455" s="318"/>
      <c r="K455" s="318">
        <v>10</v>
      </c>
      <c r="L455" s="318">
        <v>15</v>
      </c>
      <c r="M455" s="318">
        <v>10</v>
      </c>
      <c r="N455" s="318"/>
      <c r="O455" s="318">
        <v>15</v>
      </c>
      <c r="P455" s="318">
        <v>12.7</v>
      </c>
      <c r="Q455" s="318"/>
      <c r="R455" s="318">
        <v>7</v>
      </c>
      <c r="S455" s="318"/>
      <c r="T455" s="318">
        <v>1</v>
      </c>
      <c r="U455" s="318">
        <v>3</v>
      </c>
      <c r="V455" s="318"/>
      <c r="W455" s="318"/>
      <c r="X455" s="318"/>
      <c r="Y455" s="318"/>
      <c r="Z455" s="318">
        <v>4</v>
      </c>
      <c r="AA455" s="318"/>
      <c r="AB455" s="318">
        <v>21.8418</v>
      </c>
      <c r="AC455" s="318"/>
      <c r="AD455" s="318">
        <v>3.2</v>
      </c>
      <c r="AE455" s="318">
        <v>86.964</v>
      </c>
      <c r="AF455" s="318"/>
      <c r="AG455" s="318">
        <v>50.7622</v>
      </c>
    </row>
    <row r="456" s="304" customFormat="1" ht="22.8" customHeight="1" spans="1:33">
      <c r="A456" s="309"/>
      <c r="B456" s="309"/>
      <c r="C456" s="309"/>
      <c r="D456" s="311" t="s">
        <v>998</v>
      </c>
      <c r="E456" s="311" t="s">
        <v>999</v>
      </c>
      <c r="F456" s="313">
        <v>98.6043</v>
      </c>
      <c r="G456" s="313">
        <v>20</v>
      </c>
      <c r="H456" s="313"/>
      <c r="I456" s="313"/>
      <c r="J456" s="313"/>
      <c r="K456" s="313"/>
      <c r="L456" s="313"/>
      <c r="M456" s="313"/>
      <c r="N456" s="313"/>
      <c r="O456" s="313">
        <v>6</v>
      </c>
      <c r="P456" s="313">
        <v>5</v>
      </c>
      <c r="Q456" s="313"/>
      <c r="R456" s="313"/>
      <c r="S456" s="313"/>
      <c r="T456" s="313">
        <v>0.5</v>
      </c>
      <c r="U456" s="313">
        <v>0.8</v>
      </c>
      <c r="V456" s="313">
        <v>0.5</v>
      </c>
      <c r="W456" s="313"/>
      <c r="X456" s="313"/>
      <c r="Y456" s="313"/>
      <c r="Z456" s="313"/>
      <c r="AA456" s="313"/>
      <c r="AB456" s="313">
        <v>7.1077</v>
      </c>
      <c r="AC456" s="313"/>
      <c r="AD456" s="313">
        <v>6.4</v>
      </c>
      <c r="AE456" s="313">
        <v>29.772</v>
      </c>
      <c r="AF456" s="313"/>
      <c r="AG456" s="313">
        <v>22.5246</v>
      </c>
    </row>
    <row r="457" s="304" customFormat="1" ht="22.8" customHeight="1" spans="1:33">
      <c r="A457" s="309"/>
      <c r="B457" s="309"/>
      <c r="C457" s="309"/>
      <c r="D457" s="312" t="s">
        <v>1000</v>
      </c>
      <c r="E457" s="312" t="s">
        <v>1001</v>
      </c>
      <c r="F457" s="313">
        <v>98.6043</v>
      </c>
      <c r="G457" s="313">
        <v>20</v>
      </c>
      <c r="H457" s="313"/>
      <c r="I457" s="313"/>
      <c r="J457" s="313"/>
      <c r="K457" s="313"/>
      <c r="L457" s="313"/>
      <c r="M457" s="313"/>
      <c r="N457" s="313"/>
      <c r="O457" s="313">
        <v>6</v>
      </c>
      <c r="P457" s="313">
        <v>5</v>
      </c>
      <c r="Q457" s="313"/>
      <c r="R457" s="313"/>
      <c r="S457" s="313"/>
      <c r="T457" s="313">
        <v>0.5</v>
      </c>
      <c r="U457" s="313">
        <v>0.8</v>
      </c>
      <c r="V457" s="313">
        <v>0.5</v>
      </c>
      <c r="W457" s="313"/>
      <c r="X457" s="313"/>
      <c r="Y457" s="313"/>
      <c r="Z457" s="313"/>
      <c r="AA457" s="313"/>
      <c r="AB457" s="313">
        <v>7.1077</v>
      </c>
      <c r="AC457" s="313"/>
      <c r="AD457" s="313">
        <v>6.4</v>
      </c>
      <c r="AE457" s="313">
        <v>29.772</v>
      </c>
      <c r="AF457" s="313"/>
      <c r="AG457" s="313">
        <v>22.5246</v>
      </c>
    </row>
    <row r="458" s="304" customFormat="1" ht="22.8" customHeight="1" spans="1:33">
      <c r="A458" s="321" t="s">
        <v>568</v>
      </c>
      <c r="B458" s="321"/>
      <c r="C458" s="321"/>
      <c r="D458" s="311" t="s">
        <v>568</v>
      </c>
      <c r="E458" s="311" t="s">
        <v>264</v>
      </c>
      <c r="F458" s="313">
        <v>98.6043</v>
      </c>
      <c r="G458" s="313">
        <v>20</v>
      </c>
      <c r="H458" s="313"/>
      <c r="I458" s="313"/>
      <c r="J458" s="313"/>
      <c r="K458" s="313"/>
      <c r="L458" s="313"/>
      <c r="M458" s="313"/>
      <c r="N458" s="313"/>
      <c r="O458" s="313">
        <v>6</v>
      </c>
      <c r="P458" s="313">
        <v>5</v>
      </c>
      <c r="Q458" s="313"/>
      <c r="R458" s="313"/>
      <c r="S458" s="313"/>
      <c r="T458" s="313">
        <v>0.5</v>
      </c>
      <c r="U458" s="313">
        <v>0.8</v>
      </c>
      <c r="V458" s="313">
        <v>0.5</v>
      </c>
      <c r="W458" s="313"/>
      <c r="X458" s="313"/>
      <c r="Y458" s="313"/>
      <c r="Z458" s="313"/>
      <c r="AA458" s="313"/>
      <c r="AB458" s="313">
        <v>7.1077</v>
      </c>
      <c r="AC458" s="313"/>
      <c r="AD458" s="313">
        <v>6.4</v>
      </c>
      <c r="AE458" s="313">
        <v>29.772</v>
      </c>
      <c r="AF458" s="313"/>
      <c r="AG458" s="313">
        <v>22.5246</v>
      </c>
    </row>
    <row r="459" s="304" customFormat="1" ht="22.8" customHeight="1" spans="1:33">
      <c r="A459" s="321" t="s">
        <v>568</v>
      </c>
      <c r="B459" s="321" t="s">
        <v>652</v>
      </c>
      <c r="C459" s="321"/>
      <c r="D459" s="311" t="s">
        <v>1002</v>
      </c>
      <c r="E459" s="311" t="s">
        <v>316</v>
      </c>
      <c r="F459" s="313">
        <v>98.6043</v>
      </c>
      <c r="G459" s="313">
        <v>20</v>
      </c>
      <c r="H459" s="313"/>
      <c r="I459" s="313"/>
      <c r="J459" s="313"/>
      <c r="K459" s="313"/>
      <c r="L459" s="313"/>
      <c r="M459" s="313"/>
      <c r="N459" s="313"/>
      <c r="O459" s="313">
        <v>6</v>
      </c>
      <c r="P459" s="313">
        <v>5</v>
      </c>
      <c r="Q459" s="313"/>
      <c r="R459" s="313"/>
      <c r="S459" s="313"/>
      <c r="T459" s="313">
        <v>0.5</v>
      </c>
      <c r="U459" s="313">
        <v>0.8</v>
      </c>
      <c r="V459" s="313">
        <v>0.5</v>
      </c>
      <c r="W459" s="313"/>
      <c r="X459" s="313"/>
      <c r="Y459" s="313"/>
      <c r="Z459" s="313"/>
      <c r="AA459" s="313"/>
      <c r="AB459" s="313">
        <v>7.1077</v>
      </c>
      <c r="AC459" s="313"/>
      <c r="AD459" s="313">
        <v>6.4</v>
      </c>
      <c r="AE459" s="313">
        <v>29.772</v>
      </c>
      <c r="AF459" s="313"/>
      <c r="AG459" s="313">
        <v>22.5246</v>
      </c>
    </row>
    <row r="460" s="304" customFormat="1" ht="22.8" customHeight="1" spans="1:33">
      <c r="A460" s="314" t="s">
        <v>568</v>
      </c>
      <c r="B460" s="314" t="s">
        <v>652</v>
      </c>
      <c r="C460" s="314" t="s">
        <v>565</v>
      </c>
      <c r="D460" s="315" t="s">
        <v>1003</v>
      </c>
      <c r="E460" s="316" t="s">
        <v>567</v>
      </c>
      <c r="F460" s="318">
        <v>98.6043</v>
      </c>
      <c r="G460" s="318">
        <v>20</v>
      </c>
      <c r="H460" s="318"/>
      <c r="I460" s="318"/>
      <c r="J460" s="318"/>
      <c r="K460" s="318"/>
      <c r="L460" s="318"/>
      <c r="M460" s="318"/>
      <c r="N460" s="318"/>
      <c r="O460" s="318">
        <v>6</v>
      </c>
      <c r="P460" s="318">
        <v>5</v>
      </c>
      <c r="Q460" s="318"/>
      <c r="R460" s="318"/>
      <c r="S460" s="318"/>
      <c r="T460" s="318">
        <v>0.5</v>
      </c>
      <c r="U460" s="318">
        <v>0.8</v>
      </c>
      <c r="V460" s="318">
        <v>0.5</v>
      </c>
      <c r="W460" s="318"/>
      <c r="X460" s="318"/>
      <c r="Y460" s="318"/>
      <c r="Z460" s="318"/>
      <c r="AA460" s="318"/>
      <c r="AB460" s="318">
        <v>7.1077</v>
      </c>
      <c r="AC460" s="318"/>
      <c r="AD460" s="318">
        <v>6.4</v>
      </c>
      <c r="AE460" s="318">
        <v>29.772</v>
      </c>
      <c r="AF460" s="318"/>
      <c r="AG460" s="318">
        <v>22.5246</v>
      </c>
    </row>
    <row r="461" s="304" customFormat="1" ht="22.8" customHeight="1" spans="1:33">
      <c r="A461" s="309"/>
      <c r="B461" s="309"/>
      <c r="C461" s="309"/>
      <c r="D461" s="311" t="s">
        <v>1004</v>
      </c>
      <c r="E461" s="311" t="s">
        <v>1005</v>
      </c>
      <c r="F461" s="313">
        <v>115.508</v>
      </c>
      <c r="G461" s="313">
        <v>17</v>
      </c>
      <c r="H461" s="313"/>
      <c r="I461" s="313"/>
      <c r="J461" s="313"/>
      <c r="K461" s="313">
        <v>3</v>
      </c>
      <c r="L461" s="313">
        <v>10</v>
      </c>
      <c r="M461" s="313"/>
      <c r="N461" s="313"/>
      <c r="O461" s="313"/>
      <c r="P461" s="313"/>
      <c r="Q461" s="313"/>
      <c r="R461" s="313">
        <v>5</v>
      </c>
      <c r="S461" s="313"/>
      <c r="T461" s="313"/>
      <c r="U461" s="313"/>
      <c r="V461" s="313"/>
      <c r="W461" s="313"/>
      <c r="X461" s="313"/>
      <c r="Y461" s="313"/>
      <c r="Z461" s="313">
        <v>10.8378</v>
      </c>
      <c r="AA461" s="313"/>
      <c r="AB461" s="313">
        <v>9.2782</v>
      </c>
      <c r="AC461" s="313"/>
      <c r="AD461" s="313"/>
      <c r="AE461" s="313">
        <v>37.392</v>
      </c>
      <c r="AF461" s="313"/>
      <c r="AG461" s="313">
        <v>23</v>
      </c>
    </row>
    <row r="462" s="304" customFormat="1" ht="22.8" customHeight="1" spans="1:33">
      <c r="A462" s="309"/>
      <c r="B462" s="309"/>
      <c r="C462" s="309"/>
      <c r="D462" s="312" t="s">
        <v>1006</v>
      </c>
      <c r="E462" s="312" t="s">
        <v>1007</v>
      </c>
      <c r="F462" s="313">
        <v>115.508</v>
      </c>
      <c r="G462" s="313">
        <v>17</v>
      </c>
      <c r="H462" s="313"/>
      <c r="I462" s="313"/>
      <c r="J462" s="313"/>
      <c r="K462" s="313">
        <v>3</v>
      </c>
      <c r="L462" s="313">
        <v>10</v>
      </c>
      <c r="M462" s="313"/>
      <c r="N462" s="313"/>
      <c r="O462" s="313"/>
      <c r="P462" s="313"/>
      <c r="Q462" s="313"/>
      <c r="R462" s="313">
        <v>5</v>
      </c>
      <c r="S462" s="313"/>
      <c r="T462" s="313"/>
      <c r="U462" s="313"/>
      <c r="V462" s="313"/>
      <c r="W462" s="313"/>
      <c r="X462" s="313"/>
      <c r="Y462" s="313"/>
      <c r="Z462" s="313">
        <v>10.8378</v>
      </c>
      <c r="AA462" s="313"/>
      <c r="AB462" s="313">
        <v>9.2782</v>
      </c>
      <c r="AC462" s="313"/>
      <c r="AD462" s="313"/>
      <c r="AE462" s="313">
        <v>37.392</v>
      </c>
      <c r="AF462" s="313"/>
      <c r="AG462" s="313">
        <v>23</v>
      </c>
    </row>
    <row r="463" s="304" customFormat="1" ht="22.8" customHeight="1" spans="1:33">
      <c r="A463" s="321" t="s">
        <v>577</v>
      </c>
      <c r="B463" s="321"/>
      <c r="C463" s="321"/>
      <c r="D463" s="311" t="s">
        <v>577</v>
      </c>
      <c r="E463" s="311" t="s">
        <v>318</v>
      </c>
      <c r="F463" s="313">
        <v>115.508</v>
      </c>
      <c r="G463" s="313">
        <v>17</v>
      </c>
      <c r="H463" s="313"/>
      <c r="I463" s="313"/>
      <c r="J463" s="313"/>
      <c r="K463" s="313">
        <v>3</v>
      </c>
      <c r="L463" s="313">
        <v>10</v>
      </c>
      <c r="M463" s="313"/>
      <c r="N463" s="313"/>
      <c r="O463" s="313"/>
      <c r="P463" s="313"/>
      <c r="Q463" s="313"/>
      <c r="R463" s="313">
        <v>5</v>
      </c>
      <c r="S463" s="313"/>
      <c r="T463" s="313"/>
      <c r="U463" s="313"/>
      <c r="V463" s="313"/>
      <c r="W463" s="313"/>
      <c r="X463" s="313"/>
      <c r="Y463" s="313"/>
      <c r="Z463" s="313">
        <v>10.8378</v>
      </c>
      <c r="AA463" s="313"/>
      <c r="AB463" s="313">
        <v>9.2782</v>
      </c>
      <c r="AC463" s="313"/>
      <c r="AD463" s="313"/>
      <c r="AE463" s="313">
        <v>37.392</v>
      </c>
      <c r="AF463" s="313"/>
      <c r="AG463" s="313">
        <v>23</v>
      </c>
    </row>
    <row r="464" s="304" customFormat="1" ht="22.8" customHeight="1" spans="1:33">
      <c r="A464" s="321" t="s">
        <v>577</v>
      </c>
      <c r="B464" s="321" t="s">
        <v>1008</v>
      </c>
      <c r="C464" s="321"/>
      <c r="D464" s="311" t="s">
        <v>1009</v>
      </c>
      <c r="E464" s="311" t="s">
        <v>356</v>
      </c>
      <c r="F464" s="313">
        <v>115.508</v>
      </c>
      <c r="G464" s="313">
        <v>17</v>
      </c>
      <c r="H464" s="313"/>
      <c r="I464" s="313"/>
      <c r="J464" s="313"/>
      <c r="K464" s="313">
        <v>3</v>
      </c>
      <c r="L464" s="313">
        <v>10</v>
      </c>
      <c r="M464" s="313"/>
      <c r="N464" s="313"/>
      <c r="O464" s="313"/>
      <c r="P464" s="313"/>
      <c r="Q464" s="313"/>
      <c r="R464" s="313">
        <v>5</v>
      </c>
      <c r="S464" s="313"/>
      <c r="T464" s="313"/>
      <c r="U464" s="313"/>
      <c r="V464" s="313"/>
      <c r="W464" s="313"/>
      <c r="X464" s="313"/>
      <c r="Y464" s="313"/>
      <c r="Z464" s="313">
        <v>10.8378</v>
      </c>
      <c r="AA464" s="313"/>
      <c r="AB464" s="313">
        <v>9.2782</v>
      </c>
      <c r="AC464" s="313"/>
      <c r="AD464" s="313"/>
      <c r="AE464" s="313">
        <v>37.392</v>
      </c>
      <c r="AF464" s="313"/>
      <c r="AG464" s="313">
        <v>23</v>
      </c>
    </row>
    <row r="465" s="304" customFormat="1" ht="22.8" customHeight="1" spans="1:33">
      <c r="A465" s="314" t="s">
        <v>577</v>
      </c>
      <c r="B465" s="314" t="s">
        <v>1008</v>
      </c>
      <c r="C465" s="314" t="s">
        <v>565</v>
      </c>
      <c r="D465" s="315" t="s">
        <v>1010</v>
      </c>
      <c r="E465" s="316" t="s">
        <v>567</v>
      </c>
      <c r="F465" s="318">
        <v>115.508</v>
      </c>
      <c r="G465" s="318">
        <v>17</v>
      </c>
      <c r="H465" s="318"/>
      <c r="I465" s="318"/>
      <c r="J465" s="318"/>
      <c r="K465" s="318">
        <v>3</v>
      </c>
      <c r="L465" s="318">
        <v>10</v>
      </c>
      <c r="M465" s="318"/>
      <c r="N465" s="318"/>
      <c r="O465" s="318"/>
      <c r="P465" s="318"/>
      <c r="Q465" s="318"/>
      <c r="R465" s="318">
        <v>5</v>
      </c>
      <c r="S465" s="318"/>
      <c r="T465" s="318"/>
      <c r="U465" s="318"/>
      <c r="V465" s="318"/>
      <c r="W465" s="318"/>
      <c r="X465" s="318"/>
      <c r="Y465" s="318"/>
      <c r="Z465" s="318">
        <v>10.8378</v>
      </c>
      <c r="AA465" s="318"/>
      <c r="AB465" s="318">
        <v>9.2782</v>
      </c>
      <c r="AC465" s="318"/>
      <c r="AD465" s="318"/>
      <c r="AE465" s="318">
        <v>37.392</v>
      </c>
      <c r="AF465" s="318"/>
      <c r="AG465" s="318">
        <v>23</v>
      </c>
    </row>
    <row r="466" s="304" customFormat="1" ht="22.8" customHeight="1" spans="1:33">
      <c r="A466" s="309"/>
      <c r="B466" s="309"/>
      <c r="C466" s="309"/>
      <c r="D466" s="311" t="s">
        <v>1011</v>
      </c>
      <c r="E466" s="311" t="s">
        <v>1012</v>
      </c>
      <c r="F466" s="313">
        <v>13.9652</v>
      </c>
      <c r="G466" s="313">
        <v>7</v>
      </c>
      <c r="H466" s="313"/>
      <c r="I466" s="313"/>
      <c r="J466" s="313"/>
      <c r="K466" s="313"/>
      <c r="L466" s="313"/>
      <c r="M466" s="313"/>
      <c r="N466" s="313"/>
      <c r="O466" s="313"/>
      <c r="P466" s="313">
        <v>1.32</v>
      </c>
      <c r="Q466" s="313"/>
      <c r="R466" s="313"/>
      <c r="S466" s="313"/>
      <c r="T466" s="313"/>
      <c r="U466" s="313"/>
      <c r="V466" s="313"/>
      <c r="W466" s="313"/>
      <c r="X466" s="313"/>
      <c r="Y466" s="313"/>
      <c r="Z466" s="313"/>
      <c r="AA466" s="313"/>
      <c r="AB466" s="313">
        <v>0.7703</v>
      </c>
      <c r="AC466" s="313"/>
      <c r="AD466" s="313"/>
      <c r="AE466" s="313">
        <v>3.912</v>
      </c>
      <c r="AF466" s="313"/>
      <c r="AG466" s="313">
        <v>0.9629</v>
      </c>
    </row>
    <row r="467" s="304" customFormat="1" ht="22.8" customHeight="1" spans="1:33">
      <c r="A467" s="309"/>
      <c r="B467" s="309"/>
      <c r="C467" s="309"/>
      <c r="D467" s="312" t="s">
        <v>1013</v>
      </c>
      <c r="E467" s="312" t="s">
        <v>1014</v>
      </c>
      <c r="F467" s="313">
        <v>13.9652</v>
      </c>
      <c r="G467" s="313">
        <v>7</v>
      </c>
      <c r="H467" s="313"/>
      <c r="I467" s="313"/>
      <c r="J467" s="313"/>
      <c r="K467" s="313"/>
      <c r="L467" s="313"/>
      <c r="M467" s="313"/>
      <c r="N467" s="313"/>
      <c r="O467" s="313"/>
      <c r="P467" s="313">
        <v>1.32</v>
      </c>
      <c r="Q467" s="313"/>
      <c r="R467" s="313"/>
      <c r="S467" s="313"/>
      <c r="T467" s="313"/>
      <c r="U467" s="313"/>
      <c r="V467" s="313"/>
      <c r="W467" s="313"/>
      <c r="X467" s="313"/>
      <c r="Y467" s="313"/>
      <c r="Z467" s="313"/>
      <c r="AA467" s="313"/>
      <c r="AB467" s="313">
        <v>0.7703</v>
      </c>
      <c r="AC467" s="313"/>
      <c r="AD467" s="313"/>
      <c r="AE467" s="313">
        <v>3.912</v>
      </c>
      <c r="AF467" s="313"/>
      <c r="AG467" s="313">
        <v>0.9629</v>
      </c>
    </row>
    <row r="468" s="304" customFormat="1" ht="22.8" customHeight="1" spans="1:33">
      <c r="A468" s="321" t="s">
        <v>577</v>
      </c>
      <c r="B468" s="321"/>
      <c r="C468" s="321"/>
      <c r="D468" s="311" t="s">
        <v>577</v>
      </c>
      <c r="E468" s="311" t="s">
        <v>318</v>
      </c>
      <c r="F468" s="313">
        <v>13.9652</v>
      </c>
      <c r="G468" s="313">
        <v>7</v>
      </c>
      <c r="H468" s="313"/>
      <c r="I468" s="313"/>
      <c r="J468" s="313"/>
      <c r="K468" s="313"/>
      <c r="L468" s="313"/>
      <c r="M468" s="313"/>
      <c r="N468" s="313"/>
      <c r="O468" s="313"/>
      <c r="P468" s="313">
        <v>1.32</v>
      </c>
      <c r="Q468" s="313"/>
      <c r="R468" s="313"/>
      <c r="S468" s="313"/>
      <c r="T468" s="313"/>
      <c r="U468" s="313"/>
      <c r="V468" s="313"/>
      <c r="W468" s="313"/>
      <c r="X468" s="313"/>
      <c r="Y468" s="313"/>
      <c r="Z468" s="313"/>
      <c r="AA468" s="313"/>
      <c r="AB468" s="313">
        <v>0.7703</v>
      </c>
      <c r="AC468" s="313"/>
      <c r="AD468" s="313"/>
      <c r="AE468" s="313">
        <v>3.912</v>
      </c>
      <c r="AF468" s="313"/>
      <c r="AG468" s="313">
        <v>0.9629</v>
      </c>
    </row>
    <row r="469" s="304" customFormat="1" ht="22.8" customHeight="1" spans="1:33">
      <c r="A469" s="321" t="s">
        <v>577</v>
      </c>
      <c r="B469" s="321" t="s">
        <v>874</v>
      </c>
      <c r="C469" s="321"/>
      <c r="D469" s="311" t="s">
        <v>1015</v>
      </c>
      <c r="E469" s="311" t="s">
        <v>340</v>
      </c>
      <c r="F469" s="313">
        <v>13.9652</v>
      </c>
      <c r="G469" s="313">
        <v>7</v>
      </c>
      <c r="H469" s="313"/>
      <c r="I469" s="313"/>
      <c r="J469" s="313"/>
      <c r="K469" s="313"/>
      <c r="L469" s="313"/>
      <c r="M469" s="313"/>
      <c r="N469" s="313"/>
      <c r="O469" s="313"/>
      <c r="P469" s="313">
        <v>1.32</v>
      </c>
      <c r="Q469" s="313"/>
      <c r="R469" s="313"/>
      <c r="S469" s="313"/>
      <c r="T469" s="313"/>
      <c r="U469" s="313"/>
      <c r="V469" s="313"/>
      <c r="W469" s="313"/>
      <c r="X469" s="313"/>
      <c r="Y469" s="313"/>
      <c r="Z469" s="313"/>
      <c r="AA469" s="313"/>
      <c r="AB469" s="313">
        <v>0.7703</v>
      </c>
      <c r="AC469" s="313"/>
      <c r="AD469" s="313"/>
      <c r="AE469" s="313">
        <v>3.912</v>
      </c>
      <c r="AF469" s="313"/>
      <c r="AG469" s="313">
        <v>0.9629</v>
      </c>
    </row>
    <row r="470" s="304" customFormat="1" ht="22.8" customHeight="1" spans="1:33">
      <c r="A470" s="314" t="s">
        <v>577</v>
      </c>
      <c r="B470" s="314" t="s">
        <v>874</v>
      </c>
      <c r="C470" s="314" t="s">
        <v>1016</v>
      </c>
      <c r="D470" s="315" t="s">
        <v>1017</v>
      </c>
      <c r="E470" s="316" t="s">
        <v>1018</v>
      </c>
      <c r="F470" s="318">
        <v>13.9652</v>
      </c>
      <c r="G470" s="318">
        <v>7</v>
      </c>
      <c r="H470" s="318"/>
      <c r="I470" s="318"/>
      <c r="J470" s="318"/>
      <c r="K470" s="318"/>
      <c r="L470" s="318"/>
      <c r="M470" s="318"/>
      <c r="N470" s="318"/>
      <c r="O470" s="318"/>
      <c r="P470" s="318">
        <v>1.32</v>
      </c>
      <c r="Q470" s="318"/>
      <c r="R470" s="318"/>
      <c r="S470" s="318"/>
      <c r="T470" s="318"/>
      <c r="U470" s="318"/>
      <c r="V470" s="318"/>
      <c r="W470" s="318"/>
      <c r="X470" s="318"/>
      <c r="Y470" s="318"/>
      <c r="Z470" s="318"/>
      <c r="AA470" s="318"/>
      <c r="AB470" s="318">
        <v>0.7703</v>
      </c>
      <c r="AC470" s="318"/>
      <c r="AD470" s="318"/>
      <c r="AE470" s="318">
        <v>3.912</v>
      </c>
      <c r="AF470" s="318"/>
      <c r="AG470" s="318">
        <v>0.9629</v>
      </c>
    </row>
    <row r="471" s="304" customFormat="1" ht="22.8" customHeight="1" spans="1:33">
      <c r="A471" s="309"/>
      <c r="B471" s="309"/>
      <c r="C471" s="309"/>
      <c r="D471" s="311" t="s">
        <v>1019</v>
      </c>
      <c r="E471" s="311" t="s">
        <v>1020</v>
      </c>
      <c r="F471" s="313">
        <v>15.4089</v>
      </c>
      <c r="G471" s="313">
        <v>4</v>
      </c>
      <c r="H471" s="313">
        <v>1</v>
      </c>
      <c r="I471" s="313"/>
      <c r="J471" s="313"/>
      <c r="K471" s="313"/>
      <c r="L471" s="313"/>
      <c r="M471" s="313"/>
      <c r="N471" s="313"/>
      <c r="O471" s="313"/>
      <c r="P471" s="313">
        <v>3</v>
      </c>
      <c r="Q471" s="313"/>
      <c r="R471" s="313"/>
      <c r="S471" s="313"/>
      <c r="T471" s="313"/>
      <c r="U471" s="313"/>
      <c r="V471" s="313"/>
      <c r="W471" s="313"/>
      <c r="X471" s="313"/>
      <c r="Y471" s="313"/>
      <c r="Z471" s="313"/>
      <c r="AA471" s="313"/>
      <c r="AB471" s="313">
        <v>1.0226</v>
      </c>
      <c r="AC471" s="313"/>
      <c r="AD471" s="313"/>
      <c r="AE471" s="313">
        <v>3.708</v>
      </c>
      <c r="AF471" s="313"/>
      <c r="AG471" s="313">
        <v>2.6783</v>
      </c>
    </row>
    <row r="472" s="304" customFormat="1" ht="22.8" customHeight="1" spans="1:33">
      <c r="A472" s="309"/>
      <c r="B472" s="309"/>
      <c r="C472" s="309"/>
      <c r="D472" s="312" t="s">
        <v>1021</v>
      </c>
      <c r="E472" s="312" t="s">
        <v>1022</v>
      </c>
      <c r="F472" s="313">
        <v>15.4089</v>
      </c>
      <c r="G472" s="313">
        <v>4</v>
      </c>
      <c r="H472" s="313">
        <v>1</v>
      </c>
      <c r="I472" s="313"/>
      <c r="J472" s="313"/>
      <c r="K472" s="313"/>
      <c r="L472" s="313"/>
      <c r="M472" s="313"/>
      <c r="N472" s="313"/>
      <c r="O472" s="313"/>
      <c r="P472" s="313">
        <v>3</v>
      </c>
      <c r="Q472" s="313"/>
      <c r="R472" s="313"/>
      <c r="S472" s="313"/>
      <c r="T472" s="313"/>
      <c r="U472" s="313"/>
      <c r="V472" s="313"/>
      <c r="W472" s="313"/>
      <c r="X472" s="313"/>
      <c r="Y472" s="313"/>
      <c r="Z472" s="313"/>
      <c r="AA472" s="313"/>
      <c r="AB472" s="313">
        <v>1.0226</v>
      </c>
      <c r="AC472" s="313"/>
      <c r="AD472" s="313"/>
      <c r="AE472" s="313">
        <v>3.708</v>
      </c>
      <c r="AF472" s="313"/>
      <c r="AG472" s="313">
        <v>2.6783</v>
      </c>
    </row>
    <row r="473" s="304" customFormat="1" ht="22.8" customHeight="1" spans="1:33">
      <c r="A473" s="321" t="s">
        <v>568</v>
      </c>
      <c r="B473" s="321"/>
      <c r="C473" s="321"/>
      <c r="D473" s="311" t="s">
        <v>568</v>
      </c>
      <c r="E473" s="311" t="s">
        <v>264</v>
      </c>
      <c r="F473" s="313">
        <v>15.4089</v>
      </c>
      <c r="G473" s="313">
        <v>4</v>
      </c>
      <c r="H473" s="313">
        <v>1</v>
      </c>
      <c r="I473" s="313"/>
      <c r="J473" s="313"/>
      <c r="K473" s="313"/>
      <c r="L473" s="313"/>
      <c r="M473" s="313"/>
      <c r="N473" s="313"/>
      <c r="O473" s="313"/>
      <c r="P473" s="313">
        <v>3</v>
      </c>
      <c r="Q473" s="313"/>
      <c r="R473" s="313"/>
      <c r="S473" s="313"/>
      <c r="T473" s="313"/>
      <c r="U473" s="313"/>
      <c r="V473" s="313"/>
      <c r="W473" s="313"/>
      <c r="X473" s="313"/>
      <c r="Y473" s="313"/>
      <c r="Z473" s="313"/>
      <c r="AA473" s="313"/>
      <c r="AB473" s="313">
        <v>1.0226</v>
      </c>
      <c r="AC473" s="313"/>
      <c r="AD473" s="313"/>
      <c r="AE473" s="313">
        <v>3.708</v>
      </c>
      <c r="AF473" s="313"/>
      <c r="AG473" s="313">
        <v>2.6783</v>
      </c>
    </row>
    <row r="474" s="304" customFormat="1" ht="22.8" customHeight="1" spans="1:33">
      <c r="A474" s="321" t="s">
        <v>568</v>
      </c>
      <c r="B474" s="321" t="s">
        <v>1016</v>
      </c>
      <c r="C474" s="321"/>
      <c r="D474" s="311" t="s">
        <v>1023</v>
      </c>
      <c r="E474" s="311" t="s">
        <v>303</v>
      </c>
      <c r="F474" s="313">
        <v>15.4089</v>
      </c>
      <c r="G474" s="313">
        <v>4</v>
      </c>
      <c r="H474" s="313">
        <v>1</v>
      </c>
      <c r="I474" s="313"/>
      <c r="J474" s="313"/>
      <c r="K474" s="313"/>
      <c r="L474" s="313"/>
      <c r="M474" s="313"/>
      <c r="N474" s="313"/>
      <c r="O474" s="313"/>
      <c r="P474" s="313">
        <v>3</v>
      </c>
      <c r="Q474" s="313"/>
      <c r="R474" s="313"/>
      <c r="S474" s="313"/>
      <c r="T474" s="313"/>
      <c r="U474" s="313"/>
      <c r="V474" s="313"/>
      <c r="W474" s="313"/>
      <c r="X474" s="313"/>
      <c r="Y474" s="313"/>
      <c r="Z474" s="313"/>
      <c r="AA474" s="313"/>
      <c r="AB474" s="313">
        <v>1.0226</v>
      </c>
      <c r="AC474" s="313"/>
      <c r="AD474" s="313"/>
      <c r="AE474" s="313">
        <v>3.708</v>
      </c>
      <c r="AF474" s="313"/>
      <c r="AG474" s="313">
        <v>2.6783</v>
      </c>
    </row>
    <row r="475" s="304" customFormat="1" ht="22.8" customHeight="1" spans="1:33">
      <c r="A475" s="314" t="s">
        <v>568</v>
      </c>
      <c r="B475" s="314" t="s">
        <v>1016</v>
      </c>
      <c r="C475" s="314" t="s">
        <v>565</v>
      </c>
      <c r="D475" s="315" t="s">
        <v>1024</v>
      </c>
      <c r="E475" s="316" t="s">
        <v>567</v>
      </c>
      <c r="F475" s="318">
        <v>15.4089</v>
      </c>
      <c r="G475" s="318">
        <v>4</v>
      </c>
      <c r="H475" s="318">
        <v>1</v>
      </c>
      <c r="I475" s="318"/>
      <c r="J475" s="318"/>
      <c r="K475" s="318"/>
      <c r="L475" s="318"/>
      <c r="M475" s="318"/>
      <c r="N475" s="318"/>
      <c r="O475" s="318"/>
      <c r="P475" s="318">
        <v>3</v>
      </c>
      <c r="Q475" s="318"/>
      <c r="R475" s="318"/>
      <c r="S475" s="318"/>
      <c r="T475" s="318"/>
      <c r="U475" s="318"/>
      <c r="V475" s="318"/>
      <c r="W475" s="318"/>
      <c r="X475" s="318"/>
      <c r="Y475" s="318"/>
      <c r="Z475" s="318"/>
      <c r="AA475" s="318"/>
      <c r="AB475" s="318">
        <v>1.0226</v>
      </c>
      <c r="AC475" s="318"/>
      <c r="AD475" s="318"/>
      <c r="AE475" s="318">
        <v>3.708</v>
      </c>
      <c r="AF475" s="318"/>
      <c r="AG475" s="318">
        <v>2.6783</v>
      </c>
    </row>
    <row r="476" s="304" customFormat="1" ht="22.8" customHeight="1" spans="1:33">
      <c r="A476" s="309"/>
      <c r="B476" s="309"/>
      <c r="C476" s="309"/>
      <c r="D476" s="311" t="s">
        <v>1025</v>
      </c>
      <c r="E476" s="311" t="s">
        <v>1026</v>
      </c>
      <c r="F476" s="313">
        <v>676.665</v>
      </c>
      <c r="G476" s="313">
        <v>55.36</v>
      </c>
      <c r="H476" s="313">
        <v>22.5</v>
      </c>
      <c r="I476" s="313"/>
      <c r="J476" s="313"/>
      <c r="K476" s="313">
        <v>13.5</v>
      </c>
      <c r="L476" s="313">
        <v>28</v>
      </c>
      <c r="M476" s="313">
        <v>10.5</v>
      </c>
      <c r="N476" s="313"/>
      <c r="O476" s="313">
        <v>6</v>
      </c>
      <c r="P476" s="313">
        <v>12.18</v>
      </c>
      <c r="Q476" s="313"/>
      <c r="R476" s="313">
        <v>40.5</v>
      </c>
      <c r="S476" s="313"/>
      <c r="T476" s="313">
        <v>1.5</v>
      </c>
      <c r="U476" s="313">
        <v>2.3</v>
      </c>
      <c r="V476" s="313">
        <v>3</v>
      </c>
      <c r="W476" s="313">
        <v>5</v>
      </c>
      <c r="X476" s="313"/>
      <c r="Y476" s="313">
        <v>10</v>
      </c>
      <c r="Z476" s="313">
        <v>48</v>
      </c>
      <c r="AA476" s="313">
        <v>10</v>
      </c>
      <c r="AB476" s="313">
        <v>64.9569</v>
      </c>
      <c r="AC476" s="313"/>
      <c r="AD476" s="313">
        <v>25.6</v>
      </c>
      <c r="AE476" s="313">
        <v>87.912</v>
      </c>
      <c r="AF476" s="313">
        <v>4</v>
      </c>
      <c r="AG476" s="313">
        <v>225.8561</v>
      </c>
    </row>
    <row r="477" s="304" customFormat="1" ht="22.8" customHeight="1" spans="1:33">
      <c r="A477" s="309"/>
      <c r="B477" s="309"/>
      <c r="C477" s="309"/>
      <c r="D477" s="312" t="s">
        <v>1027</v>
      </c>
      <c r="E477" s="312" t="s">
        <v>1028</v>
      </c>
      <c r="F477" s="313">
        <v>39.7539</v>
      </c>
      <c r="G477" s="313">
        <v>2</v>
      </c>
      <c r="H477" s="313">
        <v>1</v>
      </c>
      <c r="I477" s="313"/>
      <c r="J477" s="313"/>
      <c r="K477" s="313">
        <v>2</v>
      </c>
      <c r="L477" s="313">
        <v>4</v>
      </c>
      <c r="M477" s="313">
        <v>0.5</v>
      </c>
      <c r="N477" s="313"/>
      <c r="O477" s="313">
        <v>4</v>
      </c>
      <c r="P477" s="313">
        <v>1</v>
      </c>
      <c r="Q477" s="313"/>
      <c r="R477" s="313">
        <v>1</v>
      </c>
      <c r="S477" s="313"/>
      <c r="T477" s="313">
        <v>0.5</v>
      </c>
      <c r="U477" s="313">
        <v>0.3</v>
      </c>
      <c r="V477" s="313"/>
      <c r="W477" s="313"/>
      <c r="X477" s="313"/>
      <c r="Y477" s="313"/>
      <c r="Z477" s="313">
        <v>1</v>
      </c>
      <c r="AA477" s="313"/>
      <c r="AB477" s="313">
        <v>2.6444</v>
      </c>
      <c r="AC477" s="313"/>
      <c r="AD477" s="313">
        <v>3.2</v>
      </c>
      <c r="AE477" s="313">
        <v>10.404</v>
      </c>
      <c r="AF477" s="313"/>
      <c r="AG477" s="313">
        <v>6.2055</v>
      </c>
    </row>
    <row r="478" s="304" customFormat="1" ht="22.8" customHeight="1" spans="1:33">
      <c r="A478" s="321" t="s">
        <v>1029</v>
      </c>
      <c r="B478" s="321"/>
      <c r="C478" s="321"/>
      <c r="D478" s="311" t="s">
        <v>1029</v>
      </c>
      <c r="E478" s="311" t="s">
        <v>376</v>
      </c>
      <c r="F478" s="313">
        <v>39.7539</v>
      </c>
      <c r="G478" s="313">
        <v>2</v>
      </c>
      <c r="H478" s="313">
        <v>1</v>
      </c>
      <c r="I478" s="313"/>
      <c r="J478" s="313"/>
      <c r="K478" s="313">
        <v>2</v>
      </c>
      <c r="L478" s="313">
        <v>4</v>
      </c>
      <c r="M478" s="313">
        <v>0.5</v>
      </c>
      <c r="N478" s="313"/>
      <c r="O478" s="313">
        <v>4</v>
      </c>
      <c r="P478" s="313">
        <v>1</v>
      </c>
      <c r="Q478" s="313"/>
      <c r="R478" s="313">
        <v>1</v>
      </c>
      <c r="S478" s="313"/>
      <c r="T478" s="313">
        <v>0.5</v>
      </c>
      <c r="U478" s="313">
        <v>0.3</v>
      </c>
      <c r="V478" s="313"/>
      <c r="W478" s="313"/>
      <c r="X478" s="313"/>
      <c r="Y478" s="313"/>
      <c r="Z478" s="313">
        <v>1</v>
      </c>
      <c r="AA478" s="313"/>
      <c r="AB478" s="313">
        <v>2.6444</v>
      </c>
      <c r="AC478" s="313"/>
      <c r="AD478" s="313">
        <v>3.2</v>
      </c>
      <c r="AE478" s="313">
        <v>10.404</v>
      </c>
      <c r="AF478" s="313"/>
      <c r="AG478" s="313">
        <v>6.2055</v>
      </c>
    </row>
    <row r="479" s="304" customFormat="1" ht="22.8" customHeight="1" spans="1:33">
      <c r="A479" s="321" t="s">
        <v>1029</v>
      </c>
      <c r="B479" s="321" t="s">
        <v>565</v>
      </c>
      <c r="C479" s="321"/>
      <c r="D479" s="311" t="s">
        <v>1030</v>
      </c>
      <c r="E479" s="311" t="s">
        <v>377</v>
      </c>
      <c r="F479" s="313">
        <v>39.7539</v>
      </c>
      <c r="G479" s="313">
        <v>2</v>
      </c>
      <c r="H479" s="313">
        <v>1</v>
      </c>
      <c r="I479" s="313"/>
      <c r="J479" s="313"/>
      <c r="K479" s="313">
        <v>2</v>
      </c>
      <c r="L479" s="313">
        <v>4</v>
      </c>
      <c r="M479" s="313">
        <v>0.5</v>
      </c>
      <c r="N479" s="313"/>
      <c r="O479" s="313">
        <v>4</v>
      </c>
      <c r="P479" s="313">
        <v>1</v>
      </c>
      <c r="Q479" s="313"/>
      <c r="R479" s="313">
        <v>1</v>
      </c>
      <c r="S479" s="313"/>
      <c r="T479" s="313">
        <v>0.5</v>
      </c>
      <c r="U479" s="313">
        <v>0.3</v>
      </c>
      <c r="V479" s="313"/>
      <c r="W479" s="313"/>
      <c r="X479" s="313"/>
      <c r="Y479" s="313"/>
      <c r="Z479" s="313">
        <v>1</v>
      </c>
      <c r="AA479" s="313"/>
      <c r="AB479" s="313">
        <v>2.6444</v>
      </c>
      <c r="AC479" s="313"/>
      <c r="AD479" s="313">
        <v>3.2</v>
      </c>
      <c r="AE479" s="313">
        <v>10.404</v>
      </c>
      <c r="AF479" s="313"/>
      <c r="AG479" s="313">
        <v>6.2055</v>
      </c>
    </row>
    <row r="480" s="304" customFormat="1" ht="22.8" customHeight="1" spans="1:33">
      <c r="A480" s="314" t="s">
        <v>1029</v>
      </c>
      <c r="B480" s="314" t="s">
        <v>565</v>
      </c>
      <c r="C480" s="314" t="s">
        <v>565</v>
      </c>
      <c r="D480" s="315" t="s">
        <v>1031</v>
      </c>
      <c r="E480" s="316" t="s">
        <v>567</v>
      </c>
      <c r="F480" s="318">
        <v>39.7539</v>
      </c>
      <c r="G480" s="318">
        <v>2</v>
      </c>
      <c r="H480" s="318">
        <v>1</v>
      </c>
      <c r="I480" s="318"/>
      <c r="J480" s="318"/>
      <c r="K480" s="318">
        <v>2</v>
      </c>
      <c r="L480" s="318">
        <v>4</v>
      </c>
      <c r="M480" s="318">
        <v>0.5</v>
      </c>
      <c r="N480" s="318"/>
      <c r="O480" s="318">
        <v>4</v>
      </c>
      <c r="P480" s="318">
        <v>1</v>
      </c>
      <c r="Q480" s="318"/>
      <c r="R480" s="318">
        <v>1</v>
      </c>
      <c r="S480" s="318"/>
      <c r="T480" s="318">
        <v>0.5</v>
      </c>
      <c r="U480" s="318">
        <v>0.3</v>
      </c>
      <c r="V480" s="318"/>
      <c r="W480" s="318"/>
      <c r="X480" s="318"/>
      <c r="Y480" s="318"/>
      <c r="Z480" s="318">
        <v>1</v>
      </c>
      <c r="AA480" s="318"/>
      <c r="AB480" s="318">
        <v>2.6444</v>
      </c>
      <c r="AC480" s="318"/>
      <c r="AD480" s="318">
        <v>3.2</v>
      </c>
      <c r="AE480" s="318">
        <v>10.404</v>
      </c>
      <c r="AF480" s="318"/>
      <c r="AG480" s="318">
        <v>6.2055</v>
      </c>
    </row>
    <row r="481" s="304" customFormat="1" ht="22.8" customHeight="1" spans="1:33">
      <c r="A481" s="309"/>
      <c r="B481" s="309"/>
      <c r="C481" s="309"/>
      <c r="D481" s="312" t="s">
        <v>1032</v>
      </c>
      <c r="E481" s="312" t="s">
        <v>1033</v>
      </c>
      <c r="F481" s="313">
        <v>251.6163</v>
      </c>
      <c r="G481" s="313">
        <v>20</v>
      </c>
      <c r="H481" s="313">
        <v>10</v>
      </c>
      <c r="I481" s="313"/>
      <c r="J481" s="313"/>
      <c r="K481" s="313">
        <v>0.5</v>
      </c>
      <c r="L481" s="313">
        <v>6</v>
      </c>
      <c r="M481" s="313">
        <v>4</v>
      </c>
      <c r="N481" s="313"/>
      <c r="O481" s="313"/>
      <c r="P481" s="313">
        <v>0.3</v>
      </c>
      <c r="Q481" s="313"/>
      <c r="R481" s="313">
        <v>6</v>
      </c>
      <c r="S481" s="313"/>
      <c r="T481" s="313"/>
      <c r="U481" s="313"/>
      <c r="V481" s="313"/>
      <c r="W481" s="313"/>
      <c r="X481" s="313"/>
      <c r="Y481" s="313"/>
      <c r="Z481" s="313">
        <v>18</v>
      </c>
      <c r="AA481" s="313"/>
      <c r="AB481" s="313">
        <v>20.1655</v>
      </c>
      <c r="AC481" s="313"/>
      <c r="AD481" s="313"/>
      <c r="AE481" s="313">
        <v>74.484</v>
      </c>
      <c r="AF481" s="313"/>
      <c r="AG481" s="313">
        <v>92.1668</v>
      </c>
    </row>
    <row r="482" s="304" customFormat="1" ht="22.8" customHeight="1" spans="1:33">
      <c r="A482" s="321" t="s">
        <v>1029</v>
      </c>
      <c r="B482" s="321"/>
      <c r="C482" s="321"/>
      <c r="D482" s="311" t="s">
        <v>1029</v>
      </c>
      <c r="E482" s="311" t="s">
        <v>376</v>
      </c>
      <c r="F482" s="313">
        <v>251.6163</v>
      </c>
      <c r="G482" s="313">
        <v>20</v>
      </c>
      <c r="H482" s="313">
        <v>10</v>
      </c>
      <c r="I482" s="313"/>
      <c r="J482" s="313"/>
      <c r="K482" s="313">
        <v>0.5</v>
      </c>
      <c r="L482" s="313">
        <v>6</v>
      </c>
      <c r="M482" s="313">
        <v>4</v>
      </c>
      <c r="N482" s="313"/>
      <c r="O482" s="313"/>
      <c r="P482" s="313">
        <v>0.3</v>
      </c>
      <c r="Q482" s="313"/>
      <c r="R482" s="313">
        <v>6</v>
      </c>
      <c r="S482" s="313"/>
      <c r="T482" s="313"/>
      <c r="U482" s="313"/>
      <c r="V482" s="313"/>
      <c r="W482" s="313"/>
      <c r="X482" s="313"/>
      <c r="Y482" s="313"/>
      <c r="Z482" s="313">
        <v>18</v>
      </c>
      <c r="AA482" s="313"/>
      <c r="AB482" s="313">
        <v>20.1655</v>
      </c>
      <c r="AC482" s="313"/>
      <c r="AD482" s="313"/>
      <c r="AE482" s="313">
        <v>74.484</v>
      </c>
      <c r="AF482" s="313"/>
      <c r="AG482" s="313">
        <v>92.1668</v>
      </c>
    </row>
    <row r="483" s="304" customFormat="1" ht="22.8" customHeight="1" spans="1:33">
      <c r="A483" s="321" t="s">
        <v>1029</v>
      </c>
      <c r="B483" s="321" t="s">
        <v>565</v>
      </c>
      <c r="C483" s="321"/>
      <c r="D483" s="311" t="s">
        <v>1030</v>
      </c>
      <c r="E483" s="311" t="s">
        <v>377</v>
      </c>
      <c r="F483" s="313">
        <v>251.6163</v>
      </c>
      <c r="G483" s="313">
        <v>20</v>
      </c>
      <c r="H483" s="313">
        <v>10</v>
      </c>
      <c r="I483" s="313"/>
      <c r="J483" s="313"/>
      <c r="K483" s="313">
        <v>0.5</v>
      </c>
      <c r="L483" s="313">
        <v>6</v>
      </c>
      <c r="M483" s="313">
        <v>4</v>
      </c>
      <c r="N483" s="313"/>
      <c r="O483" s="313"/>
      <c r="P483" s="313">
        <v>0.3</v>
      </c>
      <c r="Q483" s="313"/>
      <c r="R483" s="313">
        <v>6</v>
      </c>
      <c r="S483" s="313"/>
      <c r="T483" s="313"/>
      <c r="U483" s="313"/>
      <c r="V483" s="313"/>
      <c r="W483" s="313"/>
      <c r="X483" s="313"/>
      <c r="Y483" s="313"/>
      <c r="Z483" s="313">
        <v>18</v>
      </c>
      <c r="AA483" s="313"/>
      <c r="AB483" s="313">
        <v>20.1655</v>
      </c>
      <c r="AC483" s="313"/>
      <c r="AD483" s="313"/>
      <c r="AE483" s="313">
        <v>74.484</v>
      </c>
      <c r="AF483" s="313"/>
      <c r="AG483" s="313">
        <v>92.1668</v>
      </c>
    </row>
    <row r="484" s="304" customFormat="1" ht="22.8" customHeight="1" spans="1:33">
      <c r="A484" s="314" t="s">
        <v>1029</v>
      </c>
      <c r="B484" s="314" t="s">
        <v>565</v>
      </c>
      <c r="C484" s="314" t="s">
        <v>573</v>
      </c>
      <c r="D484" s="315" t="s">
        <v>1040</v>
      </c>
      <c r="E484" s="316" t="s">
        <v>1041</v>
      </c>
      <c r="F484" s="318">
        <v>251.6163</v>
      </c>
      <c r="G484" s="318">
        <v>20</v>
      </c>
      <c r="H484" s="318">
        <v>10</v>
      </c>
      <c r="I484" s="318"/>
      <c r="J484" s="318"/>
      <c r="K484" s="318">
        <v>0.5</v>
      </c>
      <c r="L484" s="318">
        <v>6</v>
      </c>
      <c r="M484" s="318">
        <v>4</v>
      </c>
      <c r="N484" s="318"/>
      <c r="O484" s="318"/>
      <c r="P484" s="318">
        <v>0.3</v>
      </c>
      <c r="Q484" s="318"/>
      <c r="R484" s="318">
        <v>6</v>
      </c>
      <c r="S484" s="318"/>
      <c r="T484" s="318"/>
      <c r="U484" s="318"/>
      <c r="V484" s="318"/>
      <c r="W484" s="318"/>
      <c r="X484" s="318"/>
      <c r="Y484" s="318"/>
      <c r="Z484" s="318">
        <v>18</v>
      </c>
      <c r="AA484" s="318"/>
      <c r="AB484" s="318">
        <v>20.1655</v>
      </c>
      <c r="AC484" s="318"/>
      <c r="AD484" s="318"/>
      <c r="AE484" s="318">
        <v>74.484</v>
      </c>
      <c r="AF484" s="318"/>
      <c r="AG484" s="318">
        <v>92.1668</v>
      </c>
    </row>
    <row r="485" s="304" customFormat="1" ht="22.8" customHeight="1" spans="1:33">
      <c r="A485" s="309"/>
      <c r="B485" s="309"/>
      <c r="C485" s="309"/>
      <c r="D485" s="312" t="s">
        <v>1036</v>
      </c>
      <c r="E485" s="312" t="s">
        <v>1037</v>
      </c>
      <c r="F485" s="313">
        <v>35.0026</v>
      </c>
      <c r="G485" s="313">
        <v>5.36</v>
      </c>
      <c r="H485" s="313">
        <v>2</v>
      </c>
      <c r="I485" s="313"/>
      <c r="J485" s="313"/>
      <c r="K485" s="313">
        <v>1</v>
      </c>
      <c r="L485" s="313">
        <v>2</v>
      </c>
      <c r="M485" s="313">
        <v>1</v>
      </c>
      <c r="N485" s="313"/>
      <c r="O485" s="313"/>
      <c r="P485" s="313">
        <v>0.5</v>
      </c>
      <c r="Q485" s="313"/>
      <c r="R485" s="313">
        <v>2.5</v>
      </c>
      <c r="S485" s="313"/>
      <c r="T485" s="313"/>
      <c r="U485" s="313"/>
      <c r="V485" s="313"/>
      <c r="W485" s="313"/>
      <c r="X485" s="313"/>
      <c r="Y485" s="313"/>
      <c r="Z485" s="313">
        <v>6</v>
      </c>
      <c r="AA485" s="313"/>
      <c r="AB485" s="313">
        <v>2.7745</v>
      </c>
      <c r="AC485" s="313"/>
      <c r="AD485" s="313">
        <v>6.4</v>
      </c>
      <c r="AE485" s="313"/>
      <c r="AF485" s="313"/>
      <c r="AG485" s="313">
        <v>5.4681</v>
      </c>
    </row>
    <row r="486" s="304" customFormat="1" ht="22.8" customHeight="1" spans="1:33">
      <c r="A486" s="321" t="s">
        <v>1029</v>
      </c>
      <c r="B486" s="321"/>
      <c r="C486" s="321"/>
      <c r="D486" s="311" t="s">
        <v>1029</v>
      </c>
      <c r="E486" s="311" t="s">
        <v>376</v>
      </c>
      <c r="F486" s="313">
        <v>35.0026</v>
      </c>
      <c r="G486" s="313">
        <v>5.36</v>
      </c>
      <c r="H486" s="313">
        <v>2</v>
      </c>
      <c r="I486" s="313"/>
      <c r="J486" s="313"/>
      <c r="K486" s="313">
        <v>1</v>
      </c>
      <c r="L486" s="313">
        <v>2</v>
      </c>
      <c r="M486" s="313">
        <v>1</v>
      </c>
      <c r="N486" s="313"/>
      <c r="O486" s="313"/>
      <c r="P486" s="313">
        <v>0.5</v>
      </c>
      <c r="Q486" s="313"/>
      <c r="R486" s="313">
        <v>2.5</v>
      </c>
      <c r="S486" s="313"/>
      <c r="T486" s="313"/>
      <c r="U486" s="313"/>
      <c r="V486" s="313"/>
      <c r="W486" s="313"/>
      <c r="X486" s="313"/>
      <c r="Y486" s="313"/>
      <c r="Z486" s="313">
        <v>6</v>
      </c>
      <c r="AA486" s="313"/>
      <c r="AB486" s="313">
        <v>2.7745</v>
      </c>
      <c r="AC486" s="313"/>
      <c r="AD486" s="313">
        <v>6.4</v>
      </c>
      <c r="AE486" s="313"/>
      <c r="AF486" s="313"/>
      <c r="AG486" s="313">
        <v>5.4681</v>
      </c>
    </row>
    <row r="487" s="304" customFormat="1" ht="22.8" customHeight="1" spans="1:33">
      <c r="A487" s="321" t="s">
        <v>1029</v>
      </c>
      <c r="B487" s="321" t="s">
        <v>565</v>
      </c>
      <c r="C487" s="321"/>
      <c r="D487" s="311" t="s">
        <v>1030</v>
      </c>
      <c r="E487" s="311" t="s">
        <v>377</v>
      </c>
      <c r="F487" s="313">
        <v>35.0026</v>
      </c>
      <c r="G487" s="313">
        <v>5.36</v>
      </c>
      <c r="H487" s="313">
        <v>2</v>
      </c>
      <c r="I487" s="313"/>
      <c r="J487" s="313"/>
      <c r="K487" s="313">
        <v>1</v>
      </c>
      <c r="L487" s="313">
        <v>2</v>
      </c>
      <c r="M487" s="313">
        <v>1</v>
      </c>
      <c r="N487" s="313"/>
      <c r="O487" s="313"/>
      <c r="P487" s="313">
        <v>0.5</v>
      </c>
      <c r="Q487" s="313"/>
      <c r="R487" s="313">
        <v>2.5</v>
      </c>
      <c r="S487" s="313"/>
      <c r="T487" s="313"/>
      <c r="U487" s="313"/>
      <c r="V487" s="313"/>
      <c r="W487" s="313"/>
      <c r="X487" s="313"/>
      <c r="Y487" s="313"/>
      <c r="Z487" s="313">
        <v>6</v>
      </c>
      <c r="AA487" s="313"/>
      <c r="AB487" s="313">
        <v>2.7745</v>
      </c>
      <c r="AC487" s="313"/>
      <c r="AD487" s="313">
        <v>6.4</v>
      </c>
      <c r="AE487" s="313"/>
      <c r="AF487" s="313"/>
      <c r="AG487" s="313">
        <v>5.4681</v>
      </c>
    </row>
    <row r="488" s="304" customFormat="1" ht="22.8" customHeight="1" spans="1:33">
      <c r="A488" s="314" t="s">
        <v>1029</v>
      </c>
      <c r="B488" s="314" t="s">
        <v>565</v>
      </c>
      <c r="C488" s="314" t="s">
        <v>565</v>
      </c>
      <c r="D488" s="315" t="s">
        <v>1031</v>
      </c>
      <c r="E488" s="316" t="s">
        <v>567</v>
      </c>
      <c r="F488" s="318">
        <v>35.0026</v>
      </c>
      <c r="G488" s="318">
        <v>5.36</v>
      </c>
      <c r="H488" s="318">
        <v>2</v>
      </c>
      <c r="I488" s="318"/>
      <c r="J488" s="318"/>
      <c r="K488" s="318">
        <v>1</v>
      </c>
      <c r="L488" s="318">
        <v>2</v>
      </c>
      <c r="M488" s="318">
        <v>1</v>
      </c>
      <c r="N488" s="318"/>
      <c r="O488" s="318"/>
      <c r="P488" s="318">
        <v>0.5</v>
      </c>
      <c r="Q488" s="318"/>
      <c r="R488" s="318">
        <v>2.5</v>
      </c>
      <c r="S488" s="318"/>
      <c r="T488" s="318"/>
      <c r="U488" s="318"/>
      <c r="V488" s="318"/>
      <c r="W488" s="318"/>
      <c r="X488" s="318"/>
      <c r="Y488" s="318"/>
      <c r="Z488" s="318">
        <v>6</v>
      </c>
      <c r="AA488" s="318"/>
      <c r="AB488" s="318">
        <v>2.7745</v>
      </c>
      <c r="AC488" s="318"/>
      <c r="AD488" s="318">
        <v>6.4</v>
      </c>
      <c r="AE488" s="318"/>
      <c r="AF488" s="318"/>
      <c r="AG488" s="318">
        <v>5.4681</v>
      </c>
    </row>
    <row r="489" s="304" customFormat="1" ht="22.8" customHeight="1" spans="1:33">
      <c r="A489" s="309"/>
      <c r="B489" s="309"/>
      <c r="C489" s="309"/>
      <c r="D489" s="312" t="s">
        <v>1038</v>
      </c>
      <c r="E489" s="312" t="s">
        <v>1039</v>
      </c>
      <c r="F489" s="313">
        <v>22.9806</v>
      </c>
      <c r="G489" s="313">
        <v>3</v>
      </c>
      <c r="H489" s="313">
        <v>3</v>
      </c>
      <c r="I489" s="313"/>
      <c r="J489" s="313"/>
      <c r="K489" s="313">
        <v>0.5</v>
      </c>
      <c r="L489" s="313">
        <v>2</v>
      </c>
      <c r="M489" s="313">
        <v>1</v>
      </c>
      <c r="N489" s="313"/>
      <c r="O489" s="313"/>
      <c r="P489" s="313">
        <v>4.38</v>
      </c>
      <c r="Q489" s="313"/>
      <c r="R489" s="313">
        <v>1</v>
      </c>
      <c r="S489" s="313"/>
      <c r="T489" s="313"/>
      <c r="U489" s="313"/>
      <c r="V489" s="313"/>
      <c r="W489" s="313"/>
      <c r="X489" s="313"/>
      <c r="Y489" s="313"/>
      <c r="Z489" s="313">
        <v>1</v>
      </c>
      <c r="AA489" s="313"/>
      <c r="AB489" s="313">
        <v>1.7336</v>
      </c>
      <c r="AC489" s="313"/>
      <c r="AD489" s="313">
        <v>3.2</v>
      </c>
      <c r="AE489" s="313"/>
      <c r="AF489" s="313"/>
      <c r="AG489" s="313">
        <v>2.167</v>
      </c>
    </row>
    <row r="490" s="304" customFormat="1" ht="22.8" customHeight="1" spans="1:33">
      <c r="A490" s="321" t="s">
        <v>1029</v>
      </c>
      <c r="B490" s="321"/>
      <c r="C490" s="321"/>
      <c r="D490" s="311" t="s">
        <v>1029</v>
      </c>
      <c r="E490" s="311" t="s">
        <v>376</v>
      </c>
      <c r="F490" s="313">
        <v>22.9806</v>
      </c>
      <c r="G490" s="313">
        <v>3</v>
      </c>
      <c r="H490" s="313">
        <v>3</v>
      </c>
      <c r="I490" s="313"/>
      <c r="J490" s="313"/>
      <c r="K490" s="313">
        <v>0.5</v>
      </c>
      <c r="L490" s="313">
        <v>2</v>
      </c>
      <c r="M490" s="313">
        <v>1</v>
      </c>
      <c r="N490" s="313"/>
      <c r="O490" s="313"/>
      <c r="P490" s="313">
        <v>4.38</v>
      </c>
      <c r="Q490" s="313"/>
      <c r="R490" s="313">
        <v>1</v>
      </c>
      <c r="S490" s="313"/>
      <c r="T490" s="313"/>
      <c r="U490" s="313"/>
      <c r="V490" s="313"/>
      <c r="W490" s="313"/>
      <c r="X490" s="313"/>
      <c r="Y490" s="313"/>
      <c r="Z490" s="313">
        <v>1</v>
      </c>
      <c r="AA490" s="313"/>
      <c r="AB490" s="313">
        <v>1.7336</v>
      </c>
      <c r="AC490" s="313"/>
      <c r="AD490" s="313">
        <v>3.2</v>
      </c>
      <c r="AE490" s="313"/>
      <c r="AF490" s="313"/>
      <c r="AG490" s="313">
        <v>2.167</v>
      </c>
    </row>
    <row r="491" s="304" customFormat="1" ht="22.8" customHeight="1" spans="1:33">
      <c r="A491" s="321" t="s">
        <v>1029</v>
      </c>
      <c r="B491" s="321" t="s">
        <v>565</v>
      </c>
      <c r="C491" s="321"/>
      <c r="D491" s="311" t="s">
        <v>1030</v>
      </c>
      <c r="E491" s="311" t="s">
        <v>377</v>
      </c>
      <c r="F491" s="313">
        <v>22.9806</v>
      </c>
      <c r="G491" s="313">
        <v>3</v>
      </c>
      <c r="H491" s="313">
        <v>3</v>
      </c>
      <c r="I491" s="313"/>
      <c r="J491" s="313"/>
      <c r="K491" s="313">
        <v>0.5</v>
      </c>
      <c r="L491" s="313">
        <v>2</v>
      </c>
      <c r="M491" s="313">
        <v>1</v>
      </c>
      <c r="N491" s="313"/>
      <c r="O491" s="313"/>
      <c r="P491" s="313">
        <v>4.38</v>
      </c>
      <c r="Q491" s="313"/>
      <c r="R491" s="313">
        <v>1</v>
      </c>
      <c r="S491" s="313"/>
      <c r="T491" s="313"/>
      <c r="U491" s="313"/>
      <c r="V491" s="313"/>
      <c r="W491" s="313"/>
      <c r="X491" s="313"/>
      <c r="Y491" s="313"/>
      <c r="Z491" s="313">
        <v>1</v>
      </c>
      <c r="AA491" s="313"/>
      <c r="AB491" s="313">
        <v>1.7336</v>
      </c>
      <c r="AC491" s="313"/>
      <c r="AD491" s="313">
        <v>3.2</v>
      </c>
      <c r="AE491" s="313"/>
      <c r="AF491" s="313"/>
      <c r="AG491" s="313">
        <v>2.167</v>
      </c>
    </row>
    <row r="492" s="304" customFormat="1" ht="22.8" customHeight="1" spans="1:33">
      <c r="A492" s="314" t="s">
        <v>1029</v>
      </c>
      <c r="B492" s="314" t="s">
        <v>565</v>
      </c>
      <c r="C492" s="314" t="s">
        <v>573</v>
      </c>
      <c r="D492" s="315" t="s">
        <v>1040</v>
      </c>
      <c r="E492" s="316" t="s">
        <v>1041</v>
      </c>
      <c r="F492" s="318">
        <v>22.9806</v>
      </c>
      <c r="G492" s="318">
        <v>3</v>
      </c>
      <c r="H492" s="318">
        <v>3</v>
      </c>
      <c r="I492" s="318"/>
      <c r="J492" s="318"/>
      <c r="K492" s="318">
        <v>0.5</v>
      </c>
      <c r="L492" s="318">
        <v>2</v>
      </c>
      <c r="M492" s="318">
        <v>1</v>
      </c>
      <c r="N492" s="318"/>
      <c r="O492" s="318"/>
      <c r="P492" s="318">
        <v>4.38</v>
      </c>
      <c r="Q492" s="318"/>
      <c r="R492" s="318">
        <v>1</v>
      </c>
      <c r="S492" s="318"/>
      <c r="T492" s="318"/>
      <c r="U492" s="318"/>
      <c r="V492" s="318"/>
      <c r="W492" s="318"/>
      <c r="X492" s="318"/>
      <c r="Y492" s="318"/>
      <c r="Z492" s="318">
        <v>1</v>
      </c>
      <c r="AA492" s="318"/>
      <c r="AB492" s="318">
        <v>1.7336</v>
      </c>
      <c r="AC492" s="318"/>
      <c r="AD492" s="318">
        <v>3.2</v>
      </c>
      <c r="AE492" s="318"/>
      <c r="AF492" s="318"/>
      <c r="AG492" s="318">
        <v>2.167</v>
      </c>
    </row>
    <row r="493" s="304" customFormat="1" ht="22.8" customHeight="1" spans="1:33">
      <c r="A493" s="309"/>
      <c r="B493" s="309"/>
      <c r="C493" s="309"/>
      <c r="D493" s="312" t="s">
        <v>1042</v>
      </c>
      <c r="E493" s="312" t="s">
        <v>1043</v>
      </c>
      <c r="F493" s="313">
        <v>143.8501</v>
      </c>
      <c r="G493" s="313">
        <v>5</v>
      </c>
      <c r="H493" s="313">
        <v>3</v>
      </c>
      <c r="I493" s="313"/>
      <c r="J493" s="313"/>
      <c r="K493" s="313">
        <v>2</v>
      </c>
      <c r="L493" s="313">
        <v>3</v>
      </c>
      <c r="M493" s="313">
        <v>2</v>
      </c>
      <c r="N493" s="313"/>
      <c r="O493" s="313"/>
      <c r="P493" s="313">
        <v>1</v>
      </c>
      <c r="Q493" s="313"/>
      <c r="R493" s="313">
        <v>5</v>
      </c>
      <c r="S493" s="313"/>
      <c r="T493" s="313">
        <v>1</v>
      </c>
      <c r="U493" s="313">
        <v>1</v>
      </c>
      <c r="V493" s="313">
        <v>3</v>
      </c>
      <c r="W493" s="313"/>
      <c r="X493" s="313"/>
      <c r="Y493" s="313"/>
      <c r="Z493" s="313"/>
      <c r="AA493" s="313">
        <v>10</v>
      </c>
      <c r="AB493" s="313">
        <v>17.6614</v>
      </c>
      <c r="AC493" s="313"/>
      <c r="AD493" s="313"/>
      <c r="AE493" s="313">
        <v>1.512</v>
      </c>
      <c r="AF493" s="313">
        <v>4</v>
      </c>
      <c r="AG493" s="313">
        <v>84.6767</v>
      </c>
    </row>
    <row r="494" s="304" customFormat="1" ht="22.8" customHeight="1" spans="1:33">
      <c r="A494" s="321" t="s">
        <v>1029</v>
      </c>
      <c r="B494" s="321"/>
      <c r="C494" s="321"/>
      <c r="D494" s="311" t="s">
        <v>1029</v>
      </c>
      <c r="E494" s="311" t="s">
        <v>376</v>
      </c>
      <c r="F494" s="313">
        <v>143.8501</v>
      </c>
      <c r="G494" s="313">
        <v>5</v>
      </c>
      <c r="H494" s="313">
        <v>3</v>
      </c>
      <c r="I494" s="313"/>
      <c r="J494" s="313"/>
      <c r="K494" s="313">
        <v>2</v>
      </c>
      <c r="L494" s="313">
        <v>3</v>
      </c>
      <c r="M494" s="313">
        <v>2</v>
      </c>
      <c r="N494" s="313"/>
      <c r="O494" s="313"/>
      <c r="P494" s="313">
        <v>1</v>
      </c>
      <c r="Q494" s="313"/>
      <c r="R494" s="313">
        <v>5</v>
      </c>
      <c r="S494" s="313"/>
      <c r="T494" s="313">
        <v>1</v>
      </c>
      <c r="U494" s="313">
        <v>1</v>
      </c>
      <c r="V494" s="313">
        <v>3</v>
      </c>
      <c r="W494" s="313"/>
      <c r="X494" s="313"/>
      <c r="Y494" s="313"/>
      <c r="Z494" s="313"/>
      <c r="AA494" s="313">
        <v>10</v>
      </c>
      <c r="AB494" s="313">
        <v>17.6614</v>
      </c>
      <c r="AC494" s="313"/>
      <c r="AD494" s="313"/>
      <c r="AE494" s="313">
        <v>1.512</v>
      </c>
      <c r="AF494" s="313">
        <v>4</v>
      </c>
      <c r="AG494" s="313">
        <v>84.6767</v>
      </c>
    </row>
    <row r="495" s="304" customFormat="1" ht="22.8" customHeight="1" spans="1:33">
      <c r="A495" s="321" t="s">
        <v>1029</v>
      </c>
      <c r="B495" s="321" t="s">
        <v>569</v>
      </c>
      <c r="C495" s="321"/>
      <c r="D495" s="311" t="s">
        <v>1044</v>
      </c>
      <c r="E495" s="311" t="s">
        <v>383</v>
      </c>
      <c r="F495" s="313">
        <v>143.8501</v>
      </c>
      <c r="G495" s="313">
        <v>5</v>
      </c>
      <c r="H495" s="313">
        <v>3</v>
      </c>
      <c r="I495" s="313"/>
      <c r="J495" s="313"/>
      <c r="K495" s="313">
        <v>2</v>
      </c>
      <c r="L495" s="313">
        <v>3</v>
      </c>
      <c r="M495" s="313">
        <v>2</v>
      </c>
      <c r="N495" s="313"/>
      <c r="O495" s="313"/>
      <c r="P495" s="313">
        <v>1</v>
      </c>
      <c r="Q495" s="313"/>
      <c r="R495" s="313">
        <v>5</v>
      </c>
      <c r="S495" s="313"/>
      <c r="T495" s="313">
        <v>1</v>
      </c>
      <c r="U495" s="313">
        <v>1</v>
      </c>
      <c r="V495" s="313">
        <v>3</v>
      </c>
      <c r="W495" s="313"/>
      <c r="X495" s="313"/>
      <c r="Y495" s="313"/>
      <c r="Z495" s="313"/>
      <c r="AA495" s="313">
        <v>10</v>
      </c>
      <c r="AB495" s="313">
        <v>17.6614</v>
      </c>
      <c r="AC495" s="313"/>
      <c r="AD495" s="313"/>
      <c r="AE495" s="313">
        <v>1.512</v>
      </c>
      <c r="AF495" s="313">
        <v>4</v>
      </c>
      <c r="AG495" s="313">
        <v>84.6767</v>
      </c>
    </row>
    <row r="496" s="304" customFormat="1" ht="22.8" customHeight="1" spans="1:33">
      <c r="A496" s="314" t="s">
        <v>1029</v>
      </c>
      <c r="B496" s="314" t="s">
        <v>569</v>
      </c>
      <c r="C496" s="314" t="s">
        <v>565</v>
      </c>
      <c r="D496" s="315" t="s">
        <v>1045</v>
      </c>
      <c r="E496" s="316" t="s">
        <v>1046</v>
      </c>
      <c r="F496" s="318">
        <v>143.8501</v>
      </c>
      <c r="G496" s="318">
        <v>5</v>
      </c>
      <c r="H496" s="318">
        <v>3</v>
      </c>
      <c r="I496" s="318"/>
      <c r="J496" s="318"/>
      <c r="K496" s="318">
        <v>2</v>
      </c>
      <c r="L496" s="318">
        <v>3</v>
      </c>
      <c r="M496" s="318">
        <v>2</v>
      </c>
      <c r="N496" s="318"/>
      <c r="O496" s="318"/>
      <c r="P496" s="318">
        <v>1</v>
      </c>
      <c r="Q496" s="318"/>
      <c r="R496" s="318">
        <v>5</v>
      </c>
      <c r="S496" s="318"/>
      <c r="T496" s="318">
        <v>1</v>
      </c>
      <c r="U496" s="318">
        <v>1</v>
      </c>
      <c r="V496" s="318">
        <v>3</v>
      </c>
      <c r="W496" s="318"/>
      <c r="X496" s="318"/>
      <c r="Y496" s="318"/>
      <c r="Z496" s="318"/>
      <c r="AA496" s="318">
        <v>10</v>
      </c>
      <c r="AB496" s="318">
        <v>17.6614</v>
      </c>
      <c r="AC496" s="318"/>
      <c r="AD496" s="318"/>
      <c r="AE496" s="318">
        <v>1.512</v>
      </c>
      <c r="AF496" s="318">
        <v>4</v>
      </c>
      <c r="AG496" s="318">
        <v>84.6767</v>
      </c>
    </row>
    <row r="497" s="304" customFormat="1" ht="22.8" customHeight="1" spans="1:33">
      <c r="A497" s="309"/>
      <c r="B497" s="309"/>
      <c r="C497" s="309"/>
      <c r="D497" s="312" t="s">
        <v>1047</v>
      </c>
      <c r="E497" s="312" t="s">
        <v>1048</v>
      </c>
      <c r="F497" s="313">
        <v>84.5669</v>
      </c>
      <c r="G497" s="313">
        <v>5</v>
      </c>
      <c r="H497" s="313"/>
      <c r="I497" s="313"/>
      <c r="J497" s="313"/>
      <c r="K497" s="313">
        <v>5</v>
      </c>
      <c r="L497" s="313">
        <v>8</v>
      </c>
      <c r="M497" s="313"/>
      <c r="N497" s="313"/>
      <c r="O497" s="313"/>
      <c r="P497" s="313">
        <v>2</v>
      </c>
      <c r="Q497" s="313"/>
      <c r="R497" s="313">
        <v>7</v>
      </c>
      <c r="S497" s="313"/>
      <c r="T497" s="313"/>
      <c r="U497" s="313"/>
      <c r="V497" s="313"/>
      <c r="W497" s="313">
        <v>5</v>
      </c>
      <c r="X497" s="313"/>
      <c r="Y497" s="313">
        <v>10</v>
      </c>
      <c r="Z497" s="313">
        <v>7</v>
      </c>
      <c r="AA497" s="313"/>
      <c r="AB497" s="313">
        <v>9.1088</v>
      </c>
      <c r="AC497" s="313"/>
      <c r="AD497" s="313">
        <v>6.4</v>
      </c>
      <c r="AE497" s="313">
        <v>1.512</v>
      </c>
      <c r="AF497" s="313"/>
      <c r="AG497" s="313">
        <v>18.5461</v>
      </c>
    </row>
    <row r="498" s="304" customFormat="1" ht="22.8" customHeight="1" spans="1:33">
      <c r="A498" s="321" t="s">
        <v>562</v>
      </c>
      <c r="B498" s="321"/>
      <c r="C498" s="321"/>
      <c r="D498" s="311" t="s">
        <v>562</v>
      </c>
      <c r="E498" s="311" t="s">
        <v>143</v>
      </c>
      <c r="F498" s="313">
        <v>84.5669</v>
      </c>
      <c r="G498" s="313">
        <v>5</v>
      </c>
      <c r="H498" s="313"/>
      <c r="I498" s="313"/>
      <c r="J498" s="313"/>
      <c r="K498" s="313">
        <v>5</v>
      </c>
      <c r="L498" s="313">
        <v>8</v>
      </c>
      <c r="M498" s="313"/>
      <c r="N498" s="313"/>
      <c r="O498" s="313"/>
      <c r="P498" s="313">
        <v>2</v>
      </c>
      <c r="Q498" s="313"/>
      <c r="R498" s="313">
        <v>7</v>
      </c>
      <c r="S498" s="313"/>
      <c r="T498" s="313"/>
      <c r="U498" s="313"/>
      <c r="V498" s="313"/>
      <c r="W498" s="313">
        <v>5</v>
      </c>
      <c r="X498" s="313"/>
      <c r="Y498" s="313">
        <v>10</v>
      </c>
      <c r="Z498" s="313">
        <v>7</v>
      </c>
      <c r="AA498" s="313"/>
      <c r="AB498" s="313">
        <v>9.1088</v>
      </c>
      <c r="AC498" s="313"/>
      <c r="AD498" s="313">
        <v>6.4</v>
      </c>
      <c r="AE498" s="313">
        <v>1.512</v>
      </c>
      <c r="AF498" s="313"/>
      <c r="AG498" s="313">
        <v>18.5461</v>
      </c>
    </row>
    <row r="499" s="304" customFormat="1" ht="22.8" customHeight="1" spans="1:33">
      <c r="A499" s="321" t="s">
        <v>562</v>
      </c>
      <c r="B499" s="321" t="s">
        <v>565</v>
      </c>
      <c r="C499" s="321"/>
      <c r="D499" s="311" t="s">
        <v>633</v>
      </c>
      <c r="E499" s="311" t="s">
        <v>144</v>
      </c>
      <c r="F499" s="313">
        <v>84.5669</v>
      </c>
      <c r="G499" s="313">
        <v>5</v>
      </c>
      <c r="H499" s="313"/>
      <c r="I499" s="313"/>
      <c r="J499" s="313"/>
      <c r="K499" s="313">
        <v>5</v>
      </c>
      <c r="L499" s="313">
        <v>8</v>
      </c>
      <c r="M499" s="313"/>
      <c r="N499" s="313"/>
      <c r="O499" s="313"/>
      <c r="P499" s="313">
        <v>2</v>
      </c>
      <c r="Q499" s="313"/>
      <c r="R499" s="313">
        <v>7</v>
      </c>
      <c r="S499" s="313"/>
      <c r="T499" s="313"/>
      <c r="U499" s="313"/>
      <c r="V499" s="313"/>
      <c r="W499" s="313">
        <v>5</v>
      </c>
      <c r="X499" s="313"/>
      <c r="Y499" s="313">
        <v>10</v>
      </c>
      <c r="Z499" s="313">
        <v>7</v>
      </c>
      <c r="AA499" s="313"/>
      <c r="AB499" s="313">
        <v>9.1088</v>
      </c>
      <c r="AC499" s="313"/>
      <c r="AD499" s="313">
        <v>6.4</v>
      </c>
      <c r="AE499" s="313">
        <v>1.512</v>
      </c>
      <c r="AF499" s="313"/>
      <c r="AG499" s="313">
        <v>18.5461</v>
      </c>
    </row>
    <row r="500" s="304" customFormat="1" ht="22.8" customHeight="1" spans="1:33">
      <c r="A500" s="314" t="s">
        <v>562</v>
      </c>
      <c r="B500" s="314" t="s">
        <v>565</v>
      </c>
      <c r="C500" s="314" t="s">
        <v>1049</v>
      </c>
      <c r="D500" s="315" t="s">
        <v>1050</v>
      </c>
      <c r="E500" s="316" t="s">
        <v>1051</v>
      </c>
      <c r="F500" s="318">
        <v>84.5669</v>
      </c>
      <c r="G500" s="318">
        <v>5</v>
      </c>
      <c r="H500" s="318"/>
      <c r="I500" s="318"/>
      <c r="J500" s="318"/>
      <c r="K500" s="318">
        <v>5</v>
      </c>
      <c r="L500" s="318">
        <v>8</v>
      </c>
      <c r="M500" s="318"/>
      <c r="N500" s="318"/>
      <c r="O500" s="318"/>
      <c r="P500" s="318">
        <v>2</v>
      </c>
      <c r="Q500" s="318"/>
      <c r="R500" s="318">
        <v>7</v>
      </c>
      <c r="S500" s="318"/>
      <c r="T500" s="318"/>
      <c r="U500" s="318"/>
      <c r="V500" s="318"/>
      <c r="W500" s="318">
        <v>5</v>
      </c>
      <c r="X500" s="318"/>
      <c r="Y500" s="318">
        <v>10</v>
      </c>
      <c r="Z500" s="318">
        <v>7</v>
      </c>
      <c r="AA500" s="318"/>
      <c r="AB500" s="318">
        <v>9.1088</v>
      </c>
      <c r="AC500" s="318"/>
      <c r="AD500" s="318">
        <v>6.4</v>
      </c>
      <c r="AE500" s="318">
        <v>1.512</v>
      </c>
      <c r="AF500" s="318"/>
      <c r="AG500" s="318">
        <v>18.5461</v>
      </c>
    </row>
    <row r="501" s="304" customFormat="1" ht="22.8" customHeight="1" spans="1:33">
      <c r="A501" s="309"/>
      <c r="B501" s="309"/>
      <c r="C501" s="309"/>
      <c r="D501" s="312" t="s">
        <v>1052</v>
      </c>
      <c r="E501" s="312" t="s">
        <v>1053</v>
      </c>
      <c r="F501" s="313">
        <v>98.8946</v>
      </c>
      <c r="G501" s="313">
        <v>15</v>
      </c>
      <c r="H501" s="313">
        <v>3.5</v>
      </c>
      <c r="I501" s="313"/>
      <c r="J501" s="313"/>
      <c r="K501" s="313">
        <v>2.5</v>
      </c>
      <c r="L501" s="313">
        <v>3</v>
      </c>
      <c r="M501" s="313">
        <v>2</v>
      </c>
      <c r="N501" s="313"/>
      <c r="O501" s="313">
        <v>2</v>
      </c>
      <c r="P501" s="313">
        <v>3</v>
      </c>
      <c r="Q501" s="313"/>
      <c r="R501" s="313">
        <v>18</v>
      </c>
      <c r="S501" s="313"/>
      <c r="T501" s="313"/>
      <c r="U501" s="313">
        <v>1</v>
      </c>
      <c r="V501" s="313"/>
      <c r="W501" s="313"/>
      <c r="X501" s="313"/>
      <c r="Y501" s="313"/>
      <c r="Z501" s="313">
        <v>15</v>
      </c>
      <c r="AA501" s="313"/>
      <c r="AB501" s="313">
        <v>10.8687</v>
      </c>
      <c r="AC501" s="313"/>
      <c r="AD501" s="313">
        <v>6.4</v>
      </c>
      <c r="AE501" s="313"/>
      <c r="AF501" s="313"/>
      <c r="AG501" s="313">
        <v>16.6259</v>
      </c>
    </row>
    <row r="502" s="304" customFormat="1" ht="22.8" customHeight="1" spans="1:33">
      <c r="A502" s="321" t="s">
        <v>1029</v>
      </c>
      <c r="B502" s="321"/>
      <c r="C502" s="321"/>
      <c r="D502" s="311" t="s">
        <v>1029</v>
      </c>
      <c r="E502" s="311" t="s">
        <v>376</v>
      </c>
      <c r="F502" s="313">
        <v>98.8946</v>
      </c>
      <c r="G502" s="313">
        <v>15</v>
      </c>
      <c r="H502" s="313">
        <v>3.5</v>
      </c>
      <c r="I502" s="313"/>
      <c r="J502" s="313"/>
      <c r="K502" s="313">
        <v>2.5</v>
      </c>
      <c r="L502" s="313">
        <v>3</v>
      </c>
      <c r="M502" s="313">
        <v>2</v>
      </c>
      <c r="N502" s="313"/>
      <c r="O502" s="313">
        <v>2</v>
      </c>
      <c r="P502" s="313">
        <v>3</v>
      </c>
      <c r="Q502" s="313"/>
      <c r="R502" s="313">
        <v>18</v>
      </c>
      <c r="S502" s="313"/>
      <c r="T502" s="313"/>
      <c r="U502" s="313">
        <v>1</v>
      </c>
      <c r="V502" s="313"/>
      <c r="W502" s="313"/>
      <c r="X502" s="313"/>
      <c r="Y502" s="313"/>
      <c r="Z502" s="313">
        <v>15</v>
      </c>
      <c r="AA502" s="313"/>
      <c r="AB502" s="313">
        <v>10.8687</v>
      </c>
      <c r="AC502" s="313"/>
      <c r="AD502" s="313">
        <v>6.4</v>
      </c>
      <c r="AE502" s="313"/>
      <c r="AF502" s="313"/>
      <c r="AG502" s="313">
        <v>16.6259</v>
      </c>
    </row>
    <row r="503" s="304" customFormat="1" ht="22.8" customHeight="1" spans="1:33">
      <c r="A503" s="321" t="s">
        <v>1029</v>
      </c>
      <c r="B503" s="321" t="s">
        <v>565</v>
      </c>
      <c r="C503" s="321"/>
      <c r="D503" s="311" t="s">
        <v>1030</v>
      </c>
      <c r="E503" s="311" t="s">
        <v>377</v>
      </c>
      <c r="F503" s="313">
        <v>98.8946</v>
      </c>
      <c r="G503" s="313">
        <v>15</v>
      </c>
      <c r="H503" s="313">
        <v>3.5</v>
      </c>
      <c r="I503" s="313"/>
      <c r="J503" s="313"/>
      <c r="K503" s="313">
        <v>2.5</v>
      </c>
      <c r="L503" s="313">
        <v>3</v>
      </c>
      <c r="M503" s="313">
        <v>2</v>
      </c>
      <c r="N503" s="313"/>
      <c r="O503" s="313">
        <v>2</v>
      </c>
      <c r="P503" s="313">
        <v>3</v>
      </c>
      <c r="Q503" s="313"/>
      <c r="R503" s="313">
        <v>18</v>
      </c>
      <c r="S503" s="313"/>
      <c r="T503" s="313"/>
      <c r="U503" s="313">
        <v>1</v>
      </c>
      <c r="V503" s="313"/>
      <c r="W503" s="313"/>
      <c r="X503" s="313"/>
      <c r="Y503" s="313"/>
      <c r="Z503" s="313">
        <v>15</v>
      </c>
      <c r="AA503" s="313"/>
      <c r="AB503" s="313">
        <v>10.8687</v>
      </c>
      <c r="AC503" s="313"/>
      <c r="AD503" s="313">
        <v>6.4</v>
      </c>
      <c r="AE503" s="313"/>
      <c r="AF503" s="313"/>
      <c r="AG503" s="313">
        <v>16.6259</v>
      </c>
    </row>
    <row r="504" s="304" customFormat="1" ht="22.8" customHeight="1" spans="1:33">
      <c r="A504" s="314" t="s">
        <v>1029</v>
      </c>
      <c r="B504" s="314" t="s">
        <v>565</v>
      </c>
      <c r="C504" s="314" t="s">
        <v>565</v>
      </c>
      <c r="D504" s="315" t="s">
        <v>1031</v>
      </c>
      <c r="E504" s="316" t="s">
        <v>567</v>
      </c>
      <c r="F504" s="318">
        <v>98.8946</v>
      </c>
      <c r="G504" s="318">
        <v>15</v>
      </c>
      <c r="H504" s="318">
        <v>3.5</v>
      </c>
      <c r="I504" s="318"/>
      <c r="J504" s="318"/>
      <c r="K504" s="318">
        <v>2.5</v>
      </c>
      <c r="L504" s="318">
        <v>3</v>
      </c>
      <c r="M504" s="318">
        <v>2</v>
      </c>
      <c r="N504" s="318"/>
      <c r="O504" s="318">
        <v>2</v>
      </c>
      <c r="P504" s="318">
        <v>3</v>
      </c>
      <c r="Q504" s="318"/>
      <c r="R504" s="318">
        <v>18</v>
      </c>
      <c r="S504" s="318"/>
      <c r="T504" s="318"/>
      <c r="U504" s="318">
        <v>1</v>
      </c>
      <c r="V504" s="318"/>
      <c r="W504" s="318"/>
      <c r="X504" s="318"/>
      <c r="Y504" s="318"/>
      <c r="Z504" s="318">
        <v>15</v>
      </c>
      <c r="AA504" s="318"/>
      <c r="AB504" s="318">
        <v>10.8687</v>
      </c>
      <c r="AC504" s="318"/>
      <c r="AD504" s="318">
        <v>6.4</v>
      </c>
      <c r="AE504" s="318"/>
      <c r="AF504" s="318"/>
      <c r="AG504" s="318">
        <v>16.6259</v>
      </c>
    </row>
    <row r="505" s="304" customFormat="1" ht="22.8" customHeight="1" spans="1:33">
      <c r="A505" s="309"/>
      <c r="B505" s="309"/>
      <c r="C505" s="309"/>
      <c r="D505" s="311" t="s">
        <v>1054</v>
      </c>
      <c r="E505" s="311" t="s">
        <v>1055</v>
      </c>
      <c r="F505" s="313">
        <v>589.0808</v>
      </c>
      <c r="G505" s="313">
        <v>95.656</v>
      </c>
      <c r="H505" s="313"/>
      <c r="I505" s="313"/>
      <c r="J505" s="313"/>
      <c r="K505" s="313">
        <v>12</v>
      </c>
      <c r="L505" s="313">
        <v>25</v>
      </c>
      <c r="M505" s="313">
        <v>22</v>
      </c>
      <c r="N505" s="313"/>
      <c r="O505" s="313">
        <v>9</v>
      </c>
      <c r="P505" s="313">
        <v>8</v>
      </c>
      <c r="Q505" s="313"/>
      <c r="R505" s="313">
        <v>1</v>
      </c>
      <c r="S505" s="313"/>
      <c r="T505" s="313">
        <v>2</v>
      </c>
      <c r="U505" s="313">
        <v>7</v>
      </c>
      <c r="V505" s="313"/>
      <c r="W505" s="313"/>
      <c r="X505" s="313"/>
      <c r="Y505" s="313"/>
      <c r="Z505" s="313">
        <v>58</v>
      </c>
      <c r="AA505" s="313"/>
      <c r="AB505" s="313">
        <v>47.7888</v>
      </c>
      <c r="AC505" s="313"/>
      <c r="AD505" s="313">
        <v>3.2</v>
      </c>
      <c r="AE505" s="313">
        <v>182.436</v>
      </c>
      <c r="AF505" s="313"/>
      <c r="AG505" s="313">
        <v>116</v>
      </c>
    </row>
    <row r="506" s="304" customFormat="1" ht="22.8" customHeight="1" spans="1:33">
      <c r="A506" s="309"/>
      <c r="B506" s="309"/>
      <c r="C506" s="309"/>
      <c r="D506" s="312" t="s">
        <v>1056</v>
      </c>
      <c r="E506" s="312" t="s">
        <v>1057</v>
      </c>
      <c r="F506" s="313">
        <v>589.0808</v>
      </c>
      <c r="G506" s="313">
        <v>95.656</v>
      </c>
      <c r="H506" s="313"/>
      <c r="I506" s="313"/>
      <c r="J506" s="313"/>
      <c r="K506" s="313">
        <v>12</v>
      </c>
      <c r="L506" s="313">
        <v>25</v>
      </c>
      <c r="M506" s="313">
        <v>22</v>
      </c>
      <c r="N506" s="313"/>
      <c r="O506" s="313">
        <v>9</v>
      </c>
      <c r="P506" s="313">
        <v>8</v>
      </c>
      <c r="Q506" s="313"/>
      <c r="R506" s="313">
        <v>1</v>
      </c>
      <c r="S506" s="313"/>
      <c r="T506" s="313">
        <v>2</v>
      </c>
      <c r="U506" s="313">
        <v>7</v>
      </c>
      <c r="V506" s="313"/>
      <c r="W506" s="313"/>
      <c r="X506" s="313"/>
      <c r="Y506" s="313"/>
      <c r="Z506" s="313">
        <v>58</v>
      </c>
      <c r="AA506" s="313"/>
      <c r="AB506" s="313">
        <v>47.7888</v>
      </c>
      <c r="AC506" s="313"/>
      <c r="AD506" s="313">
        <v>3.2</v>
      </c>
      <c r="AE506" s="313">
        <v>182.436</v>
      </c>
      <c r="AF506" s="313"/>
      <c r="AG506" s="313">
        <v>116</v>
      </c>
    </row>
    <row r="507" s="304" customFormat="1" ht="22.8" customHeight="1" spans="1:33">
      <c r="A507" s="321" t="s">
        <v>1058</v>
      </c>
      <c r="B507" s="321"/>
      <c r="C507" s="321"/>
      <c r="D507" s="311" t="s">
        <v>1058</v>
      </c>
      <c r="E507" s="311" t="s">
        <v>444</v>
      </c>
      <c r="F507" s="313">
        <v>589.0808</v>
      </c>
      <c r="G507" s="313">
        <v>95.656</v>
      </c>
      <c r="H507" s="313"/>
      <c r="I507" s="313"/>
      <c r="J507" s="313"/>
      <c r="K507" s="313">
        <v>12</v>
      </c>
      <c r="L507" s="313">
        <v>25</v>
      </c>
      <c r="M507" s="313">
        <v>22</v>
      </c>
      <c r="N507" s="313"/>
      <c r="O507" s="313">
        <v>9</v>
      </c>
      <c r="P507" s="313">
        <v>8</v>
      </c>
      <c r="Q507" s="313"/>
      <c r="R507" s="313">
        <v>1</v>
      </c>
      <c r="S507" s="313"/>
      <c r="T507" s="313">
        <v>2</v>
      </c>
      <c r="U507" s="313">
        <v>7</v>
      </c>
      <c r="V507" s="313"/>
      <c r="W507" s="313"/>
      <c r="X507" s="313"/>
      <c r="Y507" s="313"/>
      <c r="Z507" s="313">
        <v>58</v>
      </c>
      <c r="AA507" s="313"/>
      <c r="AB507" s="313">
        <v>47.7888</v>
      </c>
      <c r="AC507" s="313"/>
      <c r="AD507" s="313">
        <v>3.2</v>
      </c>
      <c r="AE507" s="313">
        <v>182.436</v>
      </c>
      <c r="AF507" s="313"/>
      <c r="AG507" s="313">
        <v>116</v>
      </c>
    </row>
    <row r="508" s="304" customFormat="1" ht="22.8" customHeight="1" spans="1:33">
      <c r="A508" s="321" t="s">
        <v>1058</v>
      </c>
      <c r="B508" s="321" t="s">
        <v>565</v>
      </c>
      <c r="C508" s="321"/>
      <c r="D508" s="311" t="s">
        <v>1059</v>
      </c>
      <c r="E508" s="311" t="s">
        <v>445</v>
      </c>
      <c r="F508" s="313">
        <v>589.0808</v>
      </c>
      <c r="G508" s="313">
        <v>95.656</v>
      </c>
      <c r="H508" s="313"/>
      <c r="I508" s="313"/>
      <c r="J508" s="313"/>
      <c r="K508" s="313">
        <v>12</v>
      </c>
      <c r="L508" s="313">
        <v>25</v>
      </c>
      <c r="M508" s="313">
        <v>22</v>
      </c>
      <c r="N508" s="313"/>
      <c r="O508" s="313">
        <v>9</v>
      </c>
      <c r="P508" s="313">
        <v>8</v>
      </c>
      <c r="Q508" s="313"/>
      <c r="R508" s="313">
        <v>1</v>
      </c>
      <c r="S508" s="313"/>
      <c r="T508" s="313">
        <v>2</v>
      </c>
      <c r="U508" s="313">
        <v>7</v>
      </c>
      <c r="V508" s="313"/>
      <c r="W508" s="313"/>
      <c r="X508" s="313"/>
      <c r="Y508" s="313"/>
      <c r="Z508" s="313">
        <v>58</v>
      </c>
      <c r="AA508" s="313"/>
      <c r="AB508" s="313">
        <v>47.7888</v>
      </c>
      <c r="AC508" s="313"/>
      <c r="AD508" s="313">
        <v>3.2</v>
      </c>
      <c r="AE508" s="313">
        <v>182.436</v>
      </c>
      <c r="AF508" s="313"/>
      <c r="AG508" s="313">
        <v>116</v>
      </c>
    </row>
    <row r="509" s="304" customFormat="1" ht="22.8" customHeight="1" spans="1:33">
      <c r="A509" s="314" t="s">
        <v>1058</v>
      </c>
      <c r="B509" s="314" t="s">
        <v>565</v>
      </c>
      <c r="C509" s="314" t="s">
        <v>565</v>
      </c>
      <c r="D509" s="315" t="s">
        <v>1060</v>
      </c>
      <c r="E509" s="316" t="s">
        <v>567</v>
      </c>
      <c r="F509" s="318">
        <v>589.0808</v>
      </c>
      <c r="G509" s="318">
        <v>95.656</v>
      </c>
      <c r="H509" s="318"/>
      <c r="I509" s="318"/>
      <c r="J509" s="318"/>
      <c r="K509" s="318">
        <v>12</v>
      </c>
      <c r="L509" s="318">
        <v>25</v>
      </c>
      <c r="M509" s="318">
        <v>22</v>
      </c>
      <c r="N509" s="318"/>
      <c r="O509" s="318">
        <v>9</v>
      </c>
      <c r="P509" s="318">
        <v>8</v>
      </c>
      <c r="Q509" s="318"/>
      <c r="R509" s="318">
        <v>1</v>
      </c>
      <c r="S509" s="318"/>
      <c r="T509" s="318">
        <v>2</v>
      </c>
      <c r="U509" s="318">
        <v>7</v>
      </c>
      <c r="V509" s="318"/>
      <c r="W509" s="318"/>
      <c r="X509" s="318"/>
      <c r="Y509" s="318"/>
      <c r="Z509" s="318">
        <v>58</v>
      </c>
      <c r="AA509" s="318"/>
      <c r="AB509" s="318">
        <v>47.7888</v>
      </c>
      <c r="AC509" s="318"/>
      <c r="AD509" s="318">
        <v>3.2</v>
      </c>
      <c r="AE509" s="318">
        <v>182.436</v>
      </c>
      <c r="AF509" s="318"/>
      <c r="AG509" s="318">
        <v>116</v>
      </c>
    </row>
    <row r="510" s="304" customFormat="1" ht="22.8" customHeight="1" spans="1:33">
      <c r="A510" s="309"/>
      <c r="B510" s="309"/>
      <c r="C510" s="309"/>
      <c r="D510" s="311" t="s">
        <v>1061</v>
      </c>
      <c r="E510" s="311" t="s">
        <v>1062</v>
      </c>
      <c r="F510" s="313">
        <v>319.4938</v>
      </c>
      <c r="G510" s="313">
        <v>49.188</v>
      </c>
      <c r="H510" s="313">
        <v>3.5</v>
      </c>
      <c r="I510" s="313"/>
      <c r="J510" s="313">
        <v>0.1</v>
      </c>
      <c r="K510" s="313">
        <v>5.7672</v>
      </c>
      <c r="L510" s="313">
        <v>23.8</v>
      </c>
      <c r="M510" s="313">
        <v>4.2</v>
      </c>
      <c r="N510" s="313"/>
      <c r="O510" s="313">
        <v>10</v>
      </c>
      <c r="P510" s="313">
        <v>24.524</v>
      </c>
      <c r="Q510" s="313"/>
      <c r="R510" s="313">
        <v>31</v>
      </c>
      <c r="S510" s="313"/>
      <c r="T510" s="313">
        <v>2</v>
      </c>
      <c r="U510" s="313">
        <v>4.5</v>
      </c>
      <c r="V510" s="313"/>
      <c r="W510" s="313"/>
      <c r="X510" s="313"/>
      <c r="Y510" s="313"/>
      <c r="Z510" s="313">
        <v>3</v>
      </c>
      <c r="AA510" s="313">
        <v>5.3446</v>
      </c>
      <c r="AB510" s="313">
        <v>32.8488</v>
      </c>
      <c r="AC510" s="313"/>
      <c r="AD510" s="313">
        <v>6.4</v>
      </c>
      <c r="AE510" s="313">
        <v>55.152</v>
      </c>
      <c r="AF510" s="313">
        <v>1.38</v>
      </c>
      <c r="AG510" s="313">
        <v>56.7892</v>
      </c>
    </row>
    <row r="511" s="304" customFormat="1" ht="22.8" customHeight="1" spans="1:33">
      <c r="A511" s="309"/>
      <c r="B511" s="309"/>
      <c r="C511" s="309"/>
      <c r="D511" s="312" t="s">
        <v>1063</v>
      </c>
      <c r="E511" s="312" t="s">
        <v>1064</v>
      </c>
      <c r="F511" s="313">
        <v>163.197</v>
      </c>
      <c r="G511" s="313">
        <v>23</v>
      </c>
      <c r="H511" s="313"/>
      <c r="I511" s="313"/>
      <c r="J511" s="313"/>
      <c r="K511" s="313">
        <v>2.5672</v>
      </c>
      <c r="L511" s="313">
        <v>15</v>
      </c>
      <c r="M511" s="313">
        <v>0.7</v>
      </c>
      <c r="N511" s="313"/>
      <c r="O511" s="313">
        <v>2</v>
      </c>
      <c r="P511" s="313">
        <v>10</v>
      </c>
      <c r="Q511" s="313"/>
      <c r="R511" s="313">
        <v>10</v>
      </c>
      <c r="S511" s="313"/>
      <c r="T511" s="313">
        <v>1</v>
      </c>
      <c r="U511" s="313">
        <v>1.5</v>
      </c>
      <c r="V511" s="313"/>
      <c r="W511" s="313"/>
      <c r="X511" s="313"/>
      <c r="Y511" s="313"/>
      <c r="Z511" s="313">
        <v>1</v>
      </c>
      <c r="AA511" s="313">
        <v>5.3446</v>
      </c>
      <c r="AB511" s="313">
        <v>15.2538</v>
      </c>
      <c r="AC511" s="313"/>
      <c r="AD511" s="313">
        <v>3.2</v>
      </c>
      <c r="AE511" s="313">
        <v>39.492</v>
      </c>
      <c r="AF511" s="313">
        <v>0.5</v>
      </c>
      <c r="AG511" s="313">
        <v>32.6394</v>
      </c>
    </row>
    <row r="512" s="304" customFormat="1" ht="22.8" customHeight="1" spans="1:33">
      <c r="A512" s="321" t="s">
        <v>1029</v>
      </c>
      <c r="B512" s="321"/>
      <c r="C512" s="321"/>
      <c r="D512" s="311" t="s">
        <v>1029</v>
      </c>
      <c r="E512" s="311" t="s">
        <v>376</v>
      </c>
      <c r="F512" s="313">
        <v>163.197</v>
      </c>
      <c r="G512" s="313">
        <v>23</v>
      </c>
      <c r="H512" s="313"/>
      <c r="I512" s="313"/>
      <c r="J512" s="313"/>
      <c r="K512" s="313">
        <v>2.5672</v>
      </c>
      <c r="L512" s="313">
        <v>15</v>
      </c>
      <c r="M512" s="313">
        <v>0.7</v>
      </c>
      <c r="N512" s="313"/>
      <c r="O512" s="313">
        <v>2</v>
      </c>
      <c r="P512" s="313">
        <v>10</v>
      </c>
      <c r="Q512" s="313"/>
      <c r="R512" s="313">
        <v>10</v>
      </c>
      <c r="S512" s="313"/>
      <c r="T512" s="313">
        <v>1</v>
      </c>
      <c r="U512" s="313">
        <v>1.5</v>
      </c>
      <c r="V512" s="313"/>
      <c r="W512" s="313"/>
      <c r="X512" s="313"/>
      <c r="Y512" s="313"/>
      <c r="Z512" s="313">
        <v>1</v>
      </c>
      <c r="AA512" s="313">
        <v>5.3446</v>
      </c>
      <c r="AB512" s="313">
        <v>15.2538</v>
      </c>
      <c r="AC512" s="313"/>
      <c r="AD512" s="313">
        <v>3.2</v>
      </c>
      <c r="AE512" s="313">
        <v>39.492</v>
      </c>
      <c r="AF512" s="313">
        <v>0.5</v>
      </c>
      <c r="AG512" s="313">
        <v>32.6394</v>
      </c>
    </row>
    <row r="513" s="304" customFormat="1" ht="22.8" customHeight="1" spans="1:33">
      <c r="A513" s="321" t="s">
        <v>1029</v>
      </c>
      <c r="B513" s="321" t="s">
        <v>565</v>
      </c>
      <c r="C513" s="321"/>
      <c r="D513" s="311" t="s">
        <v>1030</v>
      </c>
      <c r="E513" s="311" t="s">
        <v>377</v>
      </c>
      <c r="F513" s="313">
        <v>163.197</v>
      </c>
      <c r="G513" s="313">
        <v>23</v>
      </c>
      <c r="H513" s="313"/>
      <c r="I513" s="313"/>
      <c r="J513" s="313"/>
      <c r="K513" s="313">
        <v>2.5672</v>
      </c>
      <c r="L513" s="313">
        <v>15</v>
      </c>
      <c r="M513" s="313">
        <v>0.7</v>
      </c>
      <c r="N513" s="313"/>
      <c r="O513" s="313">
        <v>2</v>
      </c>
      <c r="P513" s="313">
        <v>10</v>
      </c>
      <c r="Q513" s="313"/>
      <c r="R513" s="313">
        <v>10</v>
      </c>
      <c r="S513" s="313"/>
      <c r="T513" s="313">
        <v>1</v>
      </c>
      <c r="U513" s="313">
        <v>1.5</v>
      </c>
      <c r="V513" s="313"/>
      <c r="W513" s="313"/>
      <c r="X513" s="313"/>
      <c r="Y513" s="313"/>
      <c r="Z513" s="313">
        <v>1</v>
      </c>
      <c r="AA513" s="313">
        <v>5.3446</v>
      </c>
      <c r="AB513" s="313">
        <v>15.2538</v>
      </c>
      <c r="AC513" s="313"/>
      <c r="AD513" s="313">
        <v>3.2</v>
      </c>
      <c r="AE513" s="313">
        <v>39.492</v>
      </c>
      <c r="AF513" s="313">
        <v>0.5</v>
      </c>
      <c r="AG513" s="313">
        <v>32.6394</v>
      </c>
    </row>
    <row r="514" s="304" customFormat="1" ht="22.8" customHeight="1" spans="1:33">
      <c r="A514" s="314" t="s">
        <v>1029</v>
      </c>
      <c r="B514" s="314" t="s">
        <v>565</v>
      </c>
      <c r="C514" s="314" t="s">
        <v>565</v>
      </c>
      <c r="D514" s="315" t="s">
        <v>1031</v>
      </c>
      <c r="E514" s="316" t="s">
        <v>567</v>
      </c>
      <c r="F514" s="318">
        <v>163.197</v>
      </c>
      <c r="G514" s="318">
        <v>23</v>
      </c>
      <c r="H514" s="318"/>
      <c r="I514" s="318"/>
      <c r="J514" s="318"/>
      <c r="K514" s="318">
        <v>2.5672</v>
      </c>
      <c r="L514" s="318">
        <v>15</v>
      </c>
      <c r="M514" s="318">
        <v>0.7</v>
      </c>
      <c r="N514" s="318"/>
      <c r="O514" s="318">
        <v>2</v>
      </c>
      <c r="P514" s="318">
        <v>10</v>
      </c>
      <c r="Q514" s="318"/>
      <c r="R514" s="318">
        <v>10</v>
      </c>
      <c r="S514" s="318"/>
      <c r="T514" s="318">
        <v>1</v>
      </c>
      <c r="U514" s="318">
        <v>1.5</v>
      </c>
      <c r="V514" s="318"/>
      <c r="W514" s="318"/>
      <c r="X514" s="318"/>
      <c r="Y514" s="318"/>
      <c r="Z514" s="318">
        <v>1</v>
      </c>
      <c r="AA514" s="318">
        <v>5.3446</v>
      </c>
      <c r="AB514" s="318">
        <v>15.2538</v>
      </c>
      <c r="AC514" s="318"/>
      <c r="AD514" s="318">
        <v>3.2</v>
      </c>
      <c r="AE514" s="318">
        <v>39.492</v>
      </c>
      <c r="AF514" s="318">
        <v>0.5</v>
      </c>
      <c r="AG514" s="318">
        <v>32.6394</v>
      </c>
    </row>
    <row r="515" s="304" customFormat="1" ht="22.8" customHeight="1" spans="1:33">
      <c r="A515" s="309"/>
      <c r="B515" s="309"/>
      <c r="C515" s="309"/>
      <c r="D515" s="312" t="s">
        <v>1065</v>
      </c>
      <c r="E515" s="312" t="s">
        <v>1066</v>
      </c>
      <c r="F515" s="313">
        <v>40.399</v>
      </c>
      <c r="G515" s="313">
        <v>6.188</v>
      </c>
      <c r="H515" s="313"/>
      <c r="I515" s="313"/>
      <c r="J515" s="313"/>
      <c r="K515" s="313"/>
      <c r="L515" s="313"/>
      <c r="M515" s="313">
        <v>2</v>
      </c>
      <c r="N515" s="313"/>
      <c r="O515" s="313">
        <v>2</v>
      </c>
      <c r="P515" s="313">
        <v>3</v>
      </c>
      <c r="Q515" s="313"/>
      <c r="R515" s="313">
        <v>15</v>
      </c>
      <c r="S515" s="313"/>
      <c r="T515" s="313"/>
      <c r="U515" s="313"/>
      <c r="V515" s="313"/>
      <c r="W515" s="313"/>
      <c r="X515" s="313"/>
      <c r="Y515" s="313"/>
      <c r="Z515" s="313"/>
      <c r="AA515" s="313"/>
      <c r="AB515" s="313">
        <v>5.4271</v>
      </c>
      <c r="AC515" s="313"/>
      <c r="AD515" s="313"/>
      <c r="AE515" s="313"/>
      <c r="AF515" s="313"/>
      <c r="AG515" s="313">
        <v>6.7839</v>
      </c>
    </row>
    <row r="516" s="304" customFormat="1" ht="22.8" customHeight="1" spans="1:33">
      <c r="A516" s="321" t="s">
        <v>1029</v>
      </c>
      <c r="B516" s="321"/>
      <c r="C516" s="321"/>
      <c r="D516" s="311" t="s">
        <v>1029</v>
      </c>
      <c r="E516" s="311" t="s">
        <v>376</v>
      </c>
      <c r="F516" s="313">
        <v>40.399</v>
      </c>
      <c r="G516" s="313">
        <v>6.188</v>
      </c>
      <c r="H516" s="313"/>
      <c r="I516" s="313"/>
      <c r="J516" s="313"/>
      <c r="K516" s="313"/>
      <c r="L516" s="313"/>
      <c r="M516" s="313">
        <v>2</v>
      </c>
      <c r="N516" s="313"/>
      <c r="O516" s="313">
        <v>2</v>
      </c>
      <c r="P516" s="313">
        <v>3</v>
      </c>
      <c r="Q516" s="313"/>
      <c r="R516" s="313">
        <v>15</v>
      </c>
      <c r="S516" s="313"/>
      <c r="T516" s="313"/>
      <c r="U516" s="313"/>
      <c r="V516" s="313"/>
      <c r="W516" s="313"/>
      <c r="X516" s="313"/>
      <c r="Y516" s="313"/>
      <c r="Z516" s="313"/>
      <c r="AA516" s="313"/>
      <c r="AB516" s="313">
        <v>5.4271</v>
      </c>
      <c r="AC516" s="313"/>
      <c r="AD516" s="313"/>
      <c r="AE516" s="313"/>
      <c r="AF516" s="313"/>
      <c r="AG516" s="313">
        <v>6.7839</v>
      </c>
    </row>
    <row r="517" s="304" customFormat="1" ht="22.8" customHeight="1" spans="1:33">
      <c r="A517" s="321" t="s">
        <v>1029</v>
      </c>
      <c r="B517" s="321" t="s">
        <v>565</v>
      </c>
      <c r="C517" s="321"/>
      <c r="D517" s="311" t="s">
        <v>1030</v>
      </c>
      <c r="E517" s="311" t="s">
        <v>377</v>
      </c>
      <c r="F517" s="313">
        <v>40.399</v>
      </c>
      <c r="G517" s="313">
        <v>6.188</v>
      </c>
      <c r="H517" s="313"/>
      <c r="I517" s="313"/>
      <c r="J517" s="313"/>
      <c r="K517" s="313"/>
      <c r="L517" s="313"/>
      <c r="M517" s="313">
        <v>2</v>
      </c>
      <c r="N517" s="313"/>
      <c r="O517" s="313">
        <v>2</v>
      </c>
      <c r="P517" s="313">
        <v>3</v>
      </c>
      <c r="Q517" s="313"/>
      <c r="R517" s="313">
        <v>15</v>
      </c>
      <c r="S517" s="313"/>
      <c r="T517" s="313"/>
      <c r="U517" s="313"/>
      <c r="V517" s="313"/>
      <c r="W517" s="313"/>
      <c r="X517" s="313"/>
      <c r="Y517" s="313"/>
      <c r="Z517" s="313"/>
      <c r="AA517" s="313"/>
      <c r="AB517" s="313">
        <v>5.4271</v>
      </c>
      <c r="AC517" s="313"/>
      <c r="AD517" s="313"/>
      <c r="AE517" s="313"/>
      <c r="AF517" s="313"/>
      <c r="AG517" s="313">
        <v>6.7839</v>
      </c>
    </row>
    <row r="518" s="304" customFormat="1" ht="22.8" customHeight="1" spans="1:33">
      <c r="A518" s="314" t="s">
        <v>1029</v>
      </c>
      <c r="B518" s="314" t="s">
        <v>565</v>
      </c>
      <c r="C518" s="314" t="s">
        <v>583</v>
      </c>
      <c r="D518" s="315" t="s">
        <v>1262</v>
      </c>
      <c r="E518" s="316" t="s">
        <v>790</v>
      </c>
      <c r="F518" s="318">
        <v>40.399</v>
      </c>
      <c r="G518" s="318">
        <v>6.188</v>
      </c>
      <c r="H518" s="318"/>
      <c r="I518" s="318"/>
      <c r="J518" s="318"/>
      <c r="K518" s="318"/>
      <c r="L518" s="318"/>
      <c r="M518" s="318">
        <v>2</v>
      </c>
      <c r="N518" s="318"/>
      <c r="O518" s="318">
        <v>2</v>
      </c>
      <c r="P518" s="318">
        <v>3</v>
      </c>
      <c r="Q518" s="318"/>
      <c r="R518" s="318">
        <v>15</v>
      </c>
      <c r="S518" s="318"/>
      <c r="T518" s="318"/>
      <c r="U518" s="318"/>
      <c r="V518" s="318"/>
      <c r="W518" s="318"/>
      <c r="X518" s="318"/>
      <c r="Y518" s="318"/>
      <c r="Z518" s="318"/>
      <c r="AA518" s="318"/>
      <c r="AB518" s="318">
        <v>5.4271</v>
      </c>
      <c r="AC518" s="318"/>
      <c r="AD518" s="318"/>
      <c r="AE518" s="318"/>
      <c r="AF518" s="318"/>
      <c r="AG518" s="318">
        <v>6.7839</v>
      </c>
    </row>
    <row r="519" s="304" customFormat="1" ht="22.8" customHeight="1" spans="1:33">
      <c r="A519" s="309"/>
      <c r="B519" s="309"/>
      <c r="C519" s="309"/>
      <c r="D519" s="312" t="s">
        <v>1067</v>
      </c>
      <c r="E519" s="312" t="s">
        <v>1068</v>
      </c>
      <c r="F519" s="313">
        <v>43.9502</v>
      </c>
      <c r="G519" s="313">
        <v>8</v>
      </c>
      <c r="H519" s="313">
        <v>0.5</v>
      </c>
      <c r="I519" s="313"/>
      <c r="J519" s="313">
        <v>0.1</v>
      </c>
      <c r="K519" s="313">
        <v>0.2</v>
      </c>
      <c r="L519" s="313">
        <v>2.8</v>
      </c>
      <c r="M519" s="313">
        <v>0.5</v>
      </c>
      <c r="N519" s="313"/>
      <c r="O519" s="313">
        <v>1</v>
      </c>
      <c r="P519" s="313">
        <v>7.524</v>
      </c>
      <c r="Q519" s="313"/>
      <c r="R519" s="313">
        <v>1</v>
      </c>
      <c r="S519" s="313"/>
      <c r="T519" s="313">
        <v>1</v>
      </c>
      <c r="U519" s="313">
        <v>2</v>
      </c>
      <c r="V519" s="313"/>
      <c r="W519" s="313"/>
      <c r="X519" s="313"/>
      <c r="Y519" s="313"/>
      <c r="Z519" s="313"/>
      <c r="AA519" s="313"/>
      <c r="AB519" s="313">
        <v>5.5174</v>
      </c>
      <c r="AC519" s="313"/>
      <c r="AD519" s="313"/>
      <c r="AE519" s="313">
        <v>0.756</v>
      </c>
      <c r="AF519" s="313"/>
      <c r="AG519" s="313">
        <v>13.0528</v>
      </c>
    </row>
    <row r="520" s="304" customFormat="1" ht="22.8" customHeight="1" spans="1:33">
      <c r="A520" s="321" t="s">
        <v>1029</v>
      </c>
      <c r="B520" s="321"/>
      <c r="C520" s="321"/>
      <c r="D520" s="311" t="s">
        <v>1029</v>
      </c>
      <c r="E520" s="311" t="s">
        <v>376</v>
      </c>
      <c r="F520" s="313">
        <v>43.9502</v>
      </c>
      <c r="G520" s="313">
        <v>8</v>
      </c>
      <c r="H520" s="313">
        <v>0.5</v>
      </c>
      <c r="I520" s="313"/>
      <c r="J520" s="313">
        <v>0.1</v>
      </c>
      <c r="K520" s="313">
        <v>0.2</v>
      </c>
      <c r="L520" s="313">
        <v>2.8</v>
      </c>
      <c r="M520" s="313">
        <v>0.5</v>
      </c>
      <c r="N520" s="313"/>
      <c r="O520" s="313">
        <v>1</v>
      </c>
      <c r="P520" s="313">
        <v>7.524</v>
      </c>
      <c r="Q520" s="313"/>
      <c r="R520" s="313">
        <v>1</v>
      </c>
      <c r="S520" s="313"/>
      <c r="T520" s="313">
        <v>1</v>
      </c>
      <c r="U520" s="313">
        <v>2</v>
      </c>
      <c r="V520" s="313"/>
      <c r="W520" s="313"/>
      <c r="X520" s="313"/>
      <c r="Y520" s="313"/>
      <c r="Z520" s="313"/>
      <c r="AA520" s="313"/>
      <c r="AB520" s="313">
        <v>5.5174</v>
      </c>
      <c r="AC520" s="313"/>
      <c r="AD520" s="313"/>
      <c r="AE520" s="313">
        <v>0.756</v>
      </c>
      <c r="AF520" s="313"/>
      <c r="AG520" s="313">
        <v>13.0528</v>
      </c>
    </row>
    <row r="521" s="304" customFormat="1" ht="22.8" customHeight="1" spans="1:33">
      <c r="A521" s="321" t="s">
        <v>1029</v>
      </c>
      <c r="B521" s="321" t="s">
        <v>645</v>
      </c>
      <c r="C521" s="321"/>
      <c r="D521" s="311" t="s">
        <v>1069</v>
      </c>
      <c r="E521" s="311" t="s">
        <v>384</v>
      </c>
      <c r="F521" s="313">
        <v>43.9502</v>
      </c>
      <c r="G521" s="313">
        <v>8</v>
      </c>
      <c r="H521" s="313">
        <v>0.5</v>
      </c>
      <c r="I521" s="313"/>
      <c r="J521" s="313">
        <v>0.1</v>
      </c>
      <c r="K521" s="313">
        <v>0.2</v>
      </c>
      <c r="L521" s="313">
        <v>2.8</v>
      </c>
      <c r="M521" s="313">
        <v>0.5</v>
      </c>
      <c r="N521" s="313"/>
      <c r="O521" s="313">
        <v>1</v>
      </c>
      <c r="P521" s="313">
        <v>7.524</v>
      </c>
      <c r="Q521" s="313"/>
      <c r="R521" s="313">
        <v>1</v>
      </c>
      <c r="S521" s="313"/>
      <c r="T521" s="313">
        <v>1</v>
      </c>
      <c r="U521" s="313">
        <v>2</v>
      </c>
      <c r="V521" s="313"/>
      <c r="W521" s="313"/>
      <c r="X521" s="313"/>
      <c r="Y521" s="313"/>
      <c r="Z521" s="313"/>
      <c r="AA521" s="313"/>
      <c r="AB521" s="313">
        <v>5.5174</v>
      </c>
      <c r="AC521" s="313"/>
      <c r="AD521" s="313"/>
      <c r="AE521" s="313">
        <v>0.756</v>
      </c>
      <c r="AF521" s="313"/>
      <c r="AG521" s="313">
        <v>13.0528</v>
      </c>
    </row>
    <row r="522" s="304" customFormat="1" ht="22.8" customHeight="1" spans="1:33">
      <c r="A522" s="314" t="s">
        <v>1029</v>
      </c>
      <c r="B522" s="314" t="s">
        <v>645</v>
      </c>
      <c r="C522" s="314" t="s">
        <v>565</v>
      </c>
      <c r="D522" s="315" t="s">
        <v>1070</v>
      </c>
      <c r="E522" s="316" t="s">
        <v>1071</v>
      </c>
      <c r="F522" s="318">
        <v>43.9502</v>
      </c>
      <c r="G522" s="318">
        <v>8</v>
      </c>
      <c r="H522" s="318">
        <v>0.5</v>
      </c>
      <c r="I522" s="318"/>
      <c r="J522" s="318">
        <v>0.1</v>
      </c>
      <c r="K522" s="318">
        <v>0.2</v>
      </c>
      <c r="L522" s="318">
        <v>2.8</v>
      </c>
      <c r="M522" s="318">
        <v>0.5</v>
      </c>
      <c r="N522" s="318"/>
      <c r="O522" s="318">
        <v>1</v>
      </c>
      <c r="P522" s="318">
        <v>7.524</v>
      </c>
      <c r="Q522" s="318"/>
      <c r="R522" s="318">
        <v>1</v>
      </c>
      <c r="S522" s="318"/>
      <c r="T522" s="318">
        <v>1</v>
      </c>
      <c r="U522" s="318">
        <v>2</v>
      </c>
      <c r="V522" s="318"/>
      <c r="W522" s="318"/>
      <c r="X522" s="318"/>
      <c r="Y522" s="318"/>
      <c r="Z522" s="318"/>
      <c r="AA522" s="318"/>
      <c r="AB522" s="318">
        <v>5.5174</v>
      </c>
      <c r="AC522" s="318"/>
      <c r="AD522" s="318"/>
      <c r="AE522" s="318">
        <v>0.756</v>
      </c>
      <c r="AF522" s="318"/>
      <c r="AG522" s="318">
        <v>13.0528</v>
      </c>
    </row>
    <row r="523" s="304" customFormat="1" ht="22.8" customHeight="1" spans="1:33">
      <c r="A523" s="309"/>
      <c r="B523" s="309"/>
      <c r="C523" s="309"/>
      <c r="D523" s="312" t="s">
        <v>1072</v>
      </c>
      <c r="E523" s="312" t="s">
        <v>1073</v>
      </c>
      <c r="F523" s="313">
        <v>71.9476</v>
      </c>
      <c r="G523" s="313">
        <v>12</v>
      </c>
      <c r="H523" s="313">
        <v>3</v>
      </c>
      <c r="I523" s="313"/>
      <c r="J523" s="313"/>
      <c r="K523" s="313">
        <v>3</v>
      </c>
      <c r="L523" s="313">
        <v>6</v>
      </c>
      <c r="M523" s="313">
        <v>1</v>
      </c>
      <c r="N523" s="313"/>
      <c r="O523" s="313">
        <v>5</v>
      </c>
      <c r="P523" s="313">
        <v>4</v>
      </c>
      <c r="Q523" s="313"/>
      <c r="R523" s="313">
        <v>5</v>
      </c>
      <c r="S523" s="313"/>
      <c r="T523" s="313"/>
      <c r="U523" s="313">
        <v>1</v>
      </c>
      <c r="V523" s="313"/>
      <c r="W523" s="313"/>
      <c r="X523" s="313"/>
      <c r="Y523" s="313"/>
      <c r="Z523" s="313">
        <v>2</v>
      </c>
      <c r="AA523" s="313"/>
      <c r="AB523" s="313">
        <v>6.6505</v>
      </c>
      <c r="AC523" s="313"/>
      <c r="AD523" s="313">
        <v>3.2</v>
      </c>
      <c r="AE523" s="313">
        <v>14.904</v>
      </c>
      <c r="AF523" s="313">
        <v>0.88</v>
      </c>
      <c r="AG523" s="313">
        <v>4.3131</v>
      </c>
    </row>
    <row r="524" s="304" customFormat="1" ht="22.8" customHeight="1" spans="1:33">
      <c r="A524" s="321" t="s">
        <v>1029</v>
      </c>
      <c r="B524" s="321"/>
      <c r="C524" s="321"/>
      <c r="D524" s="311" t="s">
        <v>1029</v>
      </c>
      <c r="E524" s="311" t="s">
        <v>376</v>
      </c>
      <c r="F524" s="313">
        <v>71.9476</v>
      </c>
      <c r="G524" s="313">
        <v>12</v>
      </c>
      <c r="H524" s="313">
        <v>3</v>
      </c>
      <c r="I524" s="313"/>
      <c r="J524" s="313"/>
      <c r="K524" s="313">
        <v>3</v>
      </c>
      <c r="L524" s="313">
        <v>6</v>
      </c>
      <c r="M524" s="313">
        <v>1</v>
      </c>
      <c r="N524" s="313"/>
      <c r="O524" s="313">
        <v>5</v>
      </c>
      <c r="P524" s="313">
        <v>4</v>
      </c>
      <c r="Q524" s="313"/>
      <c r="R524" s="313">
        <v>5</v>
      </c>
      <c r="S524" s="313"/>
      <c r="T524" s="313"/>
      <c r="U524" s="313">
        <v>1</v>
      </c>
      <c r="V524" s="313"/>
      <c r="W524" s="313"/>
      <c r="X524" s="313"/>
      <c r="Y524" s="313"/>
      <c r="Z524" s="313">
        <v>2</v>
      </c>
      <c r="AA524" s="313"/>
      <c r="AB524" s="313">
        <v>6.6505</v>
      </c>
      <c r="AC524" s="313"/>
      <c r="AD524" s="313">
        <v>3.2</v>
      </c>
      <c r="AE524" s="313">
        <v>14.904</v>
      </c>
      <c r="AF524" s="313">
        <v>0.88</v>
      </c>
      <c r="AG524" s="313">
        <v>4.3131</v>
      </c>
    </row>
    <row r="525" s="304" customFormat="1" ht="22.8" customHeight="1" spans="1:33">
      <c r="A525" s="321" t="s">
        <v>1029</v>
      </c>
      <c r="B525" s="321" t="s">
        <v>565</v>
      </c>
      <c r="C525" s="321"/>
      <c r="D525" s="311" t="s">
        <v>1030</v>
      </c>
      <c r="E525" s="311" t="s">
        <v>377</v>
      </c>
      <c r="F525" s="313">
        <v>71.9476</v>
      </c>
      <c r="G525" s="313">
        <v>12</v>
      </c>
      <c r="H525" s="313">
        <v>3</v>
      </c>
      <c r="I525" s="313"/>
      <c r="J525" s="313"/>
      <c r="K525" s="313">
        <v>3</v>
      </c>
      <c r="L525" s="313">
        <v>6</v>
      </c>
      <c r="M525" s="313">
        <v>1</v>
      </c>
      <c r="N525" s="313"/>
      <c r="O525" s="313">
        <v>5</v>
      </c>
      <c r="P525" s="313">
        <v>4</v>
      </c>
      <c r="Q525" s="313"/>
      <c r="R525" s="313">
        <v>5</v>
      </c>
      <c r="S525" s="313"/>
      <c r="T525" s="313"/>
      <c r="U525" s="313">
        <v>1</v>
      </c>
      <c r="V525" s="313"/>
      <c r="W525" s="313"/>
      <c r="X525" s="313"/>
      <c r="Y525" s="313"/>
      <c r="Z525" s="313">
        <v>2</v>
      </c>
      <c r="AA525" s="313"/>
      <c r="AB525" s="313">
        <v>6.6505</v>
      </c>
      <c r="AC525" s="313"/>
      <c r="AD525" s="313">
        <v>3.2</v>
      </c>
      <c r="AE525" s="313">
        <v>14.904</v>
      </c>
      <c r="AF525" s="313">
        <v>0.88</v>
      </c>
      <c r="AG525" s="313">
        <v>4.3131</v>
      </c>
    </row>
    <row r="526" s="304" customFormat="1" ht="22.8" customHeight="1" spans="1:33">
      <c r="A526" s="314" t="s">
        <v>1029</v>
      </c>
      <c r="B526" s="314" t="s">
        <v>565</v>
      </c>
      <c r="C526" s="314" t="s">
        <v>583</v>
      </c>
      <c r="D526" s="315" t="s">
        <v>1262</v>
      </c>
      <c r="E526" s="316" t="s">
        <v>790</v>
      </c>
      <c r="F526" s="318">
        <v>71.9476</v>
      </c>
      <c r="G526" s="318">
        <v>12</v>
      </c>
      <c r="H526" s="318">
        <v>3</v>
      </c>
      <c r="I526" s="318"/>
      <c r="J526" s="318"/>
      <c r="K526" s="318">
        <v>3</v>
      </c>
      <c r="L526" s="318">
        <v>6</v>
      </c>
      <c r="M526" s="318">
        <v>1</v>
      </c>
      <c r="N526" s="318"/>
      <c r="O526" s="318">
        <v>5</v>
      </c>
      <c r="P526" s="318">
        <v>4</v>
      </c>
      <c r="Q526" s="318"/>
      <c r="R526" s="318">
        <v>5</v>
      </c>
      <c r="S526" s="318"/>
      <c r="T526" s="318"/>
      <c r="U526" s="318">
        <v>1</v>
      </c>
      <c r="V526" s="318"/>
      <c r="W526" s="318"/>
      <c r="X526" s="318"/>
      <c r="Y526" s="318"/>
      <c r="Z526" s="318">
        <v>2</v>
      </c>
      <c r="AA526" s="318"/>
      <c r="AB526" s="318">
        <v>6.6505</v>
      </c>
      <c r="AC526" s="318"/>
      <c r="AD526" s="318">
        <v>3.2</v>
      </c>
      <c r="AE526" s="318">
        <v>14.904</v>
      </c>
      <c r="AF526" s="318">
        <v>0.88</v>
      </c>
      <c r="AG526" s="318">
        <v>4.3131</v>
      </c>
    </row>
    <row r="527" s="304" customFormat="1" ht="22.8" customHeight="1" spans="1:33">
      <c r="A527" s="309"/>
      <c r="B527" s="309"/>
      <c r="C527" s="309"/>
      <c r="D527" s="311" t="s">
        <v>1074</v>
      </c>
      <c r="E527" s="311" t="s">
        <v>1075</v>
      </c>
      <c r="F527" s="313">
        <v>710.9359</v>
      </c>
      <c r="G527" s="313">
        <v>148.88</v>
      </c>
      <c r="H527" s="313"/>
      <c r="I527" s="313"/>
      <c r="J527" s="313"/>
      <c r="K527" s="313">
        <v>13</v>
      </c>
      <c r="L527" s="313">
        <v>25</v>
      </c>
      <c r="M527" s="313">
        <v>25</v>
      </c>
      <c r="N527" s="313"/>
      <c r="O527" s="313">
        <v>45</v>
      </c>
      <c r="P527" s="313">
        <v>8</v>
      </c>
      <c r="Q527" s="313"/>
      <c r="R527" s="313">
        <v>7</v>
      </c>
      <c r="S527" s="313"/>
      <c r="T527" s="313">
        <v>1</v>
      </c>
      <c r="U527" s="313">
        <v>8</v>
      </c>
      <c r="V527" s="313">
        <v>1</v>
      </c>
      <c r="W527" s="313"/>
      <c r="X527" s="313"/>
      <c r="Y527" s="313"/>
      <c r="Z527" s="313">
        <v>27</v>
      </c>
      <c r="AA527" s="313"/>
      <c r="AB527" s="313">
        <v>53.5644</v>
      </c>
      <c r="AC527" s="313"/>
      <c r="AD527" s="313">
        <v>92.8</v>
      </c>
      <c r="AE527" s="313">
        <v>188.736</v>
      </c>
      <c r="AF527" s="313"/>
      <c r="AG527" s="313">
        <v>66.9555</v>
      </c>
    </row>
    <row r="528" s="304" customFormat="1" ht="22.8" customHeight="1" spans="1:33">
      <c r="A528" s="309"/>
      <c r="B528" s="309"/>
      <c r="C528" s="309"/>
      <c r="D528" s="312" t="s">
        <v>1076</v>
      </c>
      <c r="E528" s="312" t="s">
        <v>1077</v>
      </c>
      <c r="F528" s="313">
        <v>710.9359</v>
      </c>
      <c r="G528" s="313">
        <v>148.88</v>
      </c>
      <c r="H528" s="313"/>
      <c r="I528" s="313"/>
      <c r="J528" s="313"/>
      <c r="K528" s="313">
        <v>13</v>
      </c>
      <c r="L528" s="313">
        <v>25</v>
      </c>
      <c r="M528" s="313">
        <v>25</v>
      </c>
      <c r="N528" s="313"/>
      <c r="O528" s="313">
        <v>45</v>
      </c>
      <c r="P528" s="313">
        <v>8</v>
      </c>
      <c r="Q528" s="313"/>
      <c r="R528" s="313">
        <v>7</v>
      </c>
      <c r="S528" s="313"/>
      <c r="T528" s="313">
        <v>1</v>
      </c>
      <c r="U528" s="313">
        <v>8</v>
      </c>
      <c r="V528" s="313">
        <v>1</v>
      </c>
      <c r="W528" s="313"/>
      <c r="X528" s="313"/>
      <c r="Y528" s="313"/>
      <c r="Z528" s="313">
        <v>27</v>
      </c>
      <c r="AA528" s="313"/>
      <c r="AB528" s="313">
        <v>53.5644</v>
      </c>
      <c r="AC528" s="313"/>
      <c r="AD528" s="313">
        <v>92.8</v>
      </c>
      <c r="AE528" s="313">
        <v>188.736</v>
      </c>
      <c r="AF528" s="313"/>
      <c r="AG528" s="313">
        <v>66.9555</v>
      </c>
    </row>
    <row r="529" s="304" customFormat="1" ht="22.8" customHeight="1" spans="1:33">
      <c r="A529" s="321" t="s">
        <v>1078</v>
      </c>
      <c r="B529" s="321"/>
      <c r="C529" s="321"/>
      <c r="D529" s="311" t="s">
        <v>1078</v>
      </c>
      <c r="E529" s="311" t="s">
        <v>425</v>
      </c>
      <c r="F529" s="313">
        <v>710.9359</v>
      </c>
      <c r="G529" s="313">
        <v>148.88</v>
      </c>
      <c r="H529" s="313"/>
      <c r="I529" s="313"/>
      <c r="J529" s="313"/>
      <c r="K529" s="313">
        <v>13</v>
      </c>
      <c r="L529" s="313">
        <v>25</v>
      </c>
      <c r="M529" s="313">
        <v>25</v>
      </c>
      <c r="N529" s="313"/>
      <c r="O529" s="313">
        <v>45</v>
      </c>
      <c r="P529" s="313">
        <v>8</v>
      </c>
      <c r="Q529" s="313"/>
      <c r="R529" s="313">
        <v>7</v>
      </c>
      <c r="S529" s="313"/>
      <c r="T529" s="313">
        <v>1</v>
      </c>
      <c r="U529" s="313">
        <v>8</v>
      </c>
      <c r="V529" s="313">
        <v>1</v>
      </c>
      <c r="W529" s="313"/>
      <c r="X529" s="313"/>
      <c r="Y529" s="313"/>
      <c r="Z529" s="313">
        <v>27</v>
      </c>
      <c r="AA529" s="313"/>
      <c r="AB529" s="313">
        <v>53.5644</v>
      </c>
      <c r="AC529" s="313"/>
      <c r="AD529" s="313">
        <v>92.8</v>
      </c>
      <c r="AE529" s="313">
        <v>188.736</v>
      </c>
      <c r="AF529" s="313"/>
      <c r="AG529" s="313">
        <v>66.9555</v>
      </c>
    </row>
    <row r="530" s="304" customFormat="1" ht="22.8" customHeight="1" spans="1:33">
      <c r="A530" s="321" t="s">
        <v>1078</v>
      </c>
      <c r="B530" s="321" t="s">
        <v>565</v>
      </c>
      <c r="C530" s="321"/>
      <c r="D530" s="311" t="s">
        <v>1079</v>
      </c>
      <c r="E530" s="311" t="s">
        <v>426</v>
      </c>
      <c r="F530" s="313">
        <v>710.9359</v>
      </c>
      <c r="G530" s="313">
        <v>148.88</v>
      </c>
      <c r="H530" s="313"/>
      <c r="I530" s="313"/>
      <c r="J530" s="313"/>
      <c r="K530" s="313">
        <v>13</v>
      </c>
      <c r="L530" s="313">
        <v>25</v>
      </c>
      <c r="M530" s="313">
        <v>25</v>
      </c>
      <c r="N530" s="313"/>
      <c r="O530" s="313">
        <v>45</v>
      </c>
      <c r="P530" s="313">
        <v>8</v>
      </c>
      <c r="Q530" s="313"/>
      <c r="R530" s="313">
        <v>7</v>
      </c>
      <c r="S530" s="313"/>
      <c r="T530" s="313">
        <v>1</v>
      </c>
      <c r="U530" s="313">
        <v>8</v>
      </c>
      <c r="V530" s="313">
        <v>1</v>
      </c>
      <c r="W530" s="313"/>
      <c r="X530" s="313"/>
      <c r="Y530" s="313"/>
      <c r="Z530" s="313">
        <v>27</v>
      </c>
      <c r="AA530" s="313"/>
      <c r="AB530" s="313">
        <v>53.5644</v>
      </c>
      <c r="AC530" s="313"/>
      <c r="AD530" s="313">
        <v>92.8</v>
      </c>
      <c r="AE530" s="313">
        <v>188.736</v>
      </c>
      <c r="AF530" s="313"/>
      <c r="AG530" s="313">
        <v>66.9555</v>
      </c>
    </row>
    <row r="531" s="304" customFormat="1" ht="22.8" customHeight="1" spans="1:33">
      <c r="A531" s="314" t="s">
        <v>1078</v>
      </c>
      <c r="B531" s="314" t="s">
        <v>565</v>
      </c>
      <c r="C531" s="314" t="s">
        <v>565</v>
      </c>
      <c r="D531" s="315" t="s">
        <v>1080</v>
      </c>
      <c r="E531" s="316" t="s">
        <v>567</v>
      </c>
      <c r="F531" s="318">
        <v>710.9359</v>
      </c>
      <c r="G531" s="318">
        <v>148.88</v>
      </c>
      <c r="H531" s="318"/>
      <c r="I531" s="318"/>
      <c r="J531" s="318"/>
      <c r="K531" s="318">
        <v>13</v>
      </c>
      <c r="L531" s="318">
        <v>25</v>
      </c>
      <c r="M531" s="318">
        <v>25</v>
      </c>
      <c r="N531" s="318"/>
      <c r="O531" s="318">
        <v>45</v>
      </c>
      <c r="P531" s="318">
        <v>8</v>
      </c>
      <c r="Q531" s="318"/>
      <c r="R531" s="318">
        <v>7</v>
      </c>
      <c r="S531" s="318"/>
      <c r="T531" s="318">
        <v>1</v>
      </c>
      <c r="U531" s="318">
        <v>8</v>
      </c>
      <c r="V531" s="318">
        <v>1</v>
      </c>
      <c r="W531" s="318"/>
      <c r="X531" s="318"/>
      <c r="Y531" s="318"/>
      <c r="Z531" s="318">
        <v>27</v>
      </c>
      <c r="AA531" s="318"/>
      <c r="AB531" s="318">
        <v>53.5644</v>
      </c>
      <c r="AC531" s="318"/>
      <c r="AD531" s="318">
        <v>92.8</v>
      </c>
      <c r="AE531" s="318">
        <v>188.736</v>
      </c>
      <c r="AF531" s="318"/>
      <c r="AG531" s="318">
        <v>66.9555</v>
      </c>
    </row>
    <row r="532" s="304" customFormat="1" ht="22.8" customHeight="1" spans="1:33">
      <c r="A532" s="309"/>
      <c r="B532" s="309"/>
      <c r="C532" s="309"/>
      <c r="D532" s="311" t="s">
        <v>1081</v>
      </c>
      <c r="E532" s="311" t="s">
        <v>1082</v>
      </c>
      <c r="F532" s="313">
        <v>132.6541</v>
      </c>
      <c r="G532" s="313">
        <v>15</v>
      </c>
      <c r="H532" s="313">
        <v>3</v>
      </c>
      <c r="I532" s="313"/>
      <c r="J532" s="313"/>
      <c r="K532" s="313">
        <v>2</v>
      </c>
      <c r="L532" s="313">
        <v>9</v>
      </c>
      <c r="M532" s="313">
        <v>6</v>
      </c>
      <c r="N532" s="313"/>
      <c r="O532" s="313">
        <v>5</v>
      </c>
      <c r="P532" s="313">
        <v>7</v>
      </c>
      <c r="Q532" s="313"/>
      <c r="R532" s="313">
        <v>6</v>
      </c>
      <c r="S532" s="313">
        <v>6</v>
      </c>
      <c r="T532" s="313"/>
      <c r="U532" s="313">
        <v>1.04</v>
      </c>
      <c r="V532" s="313"/>
      <c r="W532" s="313"/>
      <c r="X532" s="313"/>
      <c r="Y532" s="313"/>
      <c r="Z532" s="313">
        <v>6</v>
      </c>
      <c r="AA532" s="313"/>
      <c r="AB532" s="313">
        <v>10.4187</v>
      </c>
      <c r="AC532" s="313"/>
      <c r="AD532" s="313"/>
      <c r="AE532" s="313">
        <v>41.172</v>
      </c>
      <c r="AF532" s="313"/>
      <c r="AG532" s="313">
        <v>15.0234</v>
      </c>
    </row>
    <row r="533" s="304" customFormat="1" ht="22.8" customHeight="1" spans="1:33">
      <c r="A533" s="309"/>
      <c r="B533" s="309"/>
      <c r="C533" s="309"/>
      <c r="D533" s="312" t="s">
        <v>1083</v>
      </c>
      <c r="E533" s="312" t="s">
        <v>1084</v>
      </c>
      <c r="F533" s="313">
        <v>132.6541</v>
      </c>
      <c r="G533" s="313">
        <v>15</v>
      </c>
      <c r="H533" s="313">
        <v>3</v>
      </c>
      <c r="I533" s="313"/>
      <c r="J533" s="313"/>
      <c r="K533" s="313">
        <v>2</v>
      </c>
      <c r="L533" s="313">
        <v>9</v>
      </c>
      <c r="M533" s="313">
        <v>6</v>
      </c>
      <c r="N533" s="313"/>
      <c r="O533" s="313">
        <v>5</v>
      </c>
      <c r="P533" s="313">
        <v>7</v>
      </c>
      <c r="Q533" s="313"/>
      <c r="R533" s="313">
        <v>6</v>
      </c>
      <c r="S533" s="313">
        <v>6</v>
      </c>
      <c r="T533" s="313"/>
      <c r="U533" s="313">
        <v>1.04</v>
      </c>
      <c r="V533" s="313"/>
      <c r="W533" s="313"/>
      <c r="X533" s="313"/>
      <c r="Y533" s="313"/>
      <c r="Z533" s="313">
        <v>6</v>
      </c>
      <c r="AA533" s="313"/>
      <c r="AB533" s="313">
        <v>10.4187</v>
      </c>
      <c r="AC533" s="313"/>
      <c r="AD533" s="313"/>
      <c r="AE533" s="313">
        <v>41.172</v>
      </c>
      <c r="AF533" s="313"/>
      <c r="AG533" s="313">
        <v>15.0234</v>
      </c>
    </row>
    <row r="534" s="304" customFormat="1" ht="22.8" customHeight="1" spans="1:33">
      <c r="A534" s="321" t="s">
        <v>1029</v>
      </c>
      <c r="B534" s="321"/>
      <c r="C534" s="321"/>
      <c r="D534" s="311" t="s">
        <v>1029</v>
      </c>
      <c r="E534" s="311" t="s">
        <v>376</v>
      </c>
      <c r="F534" s="313">
        <v>132.6541</v>
      </c>
      <c r="G534" s="313">
        <v>15</v>
      </c>
      <c r="H534" s="313">
        <v>3</v>
      </c>
      <c r="I534" s="313"/>
      <c r="J534" s="313"/>
      <c r="K534" s="313">
        <v>2</v>
      </c>
      <c r="L534" s="313">
        <v>9</v>
      </c>
      <c r="M534" s="313">
        <v>6</v>
      </c>
      <c r="N534" s="313"/>
      <c r="O534" s="313">
        <v>5</v>
      </c>
      <c r="P534" s="313">
        <v>7</v>
      </c>
      <c r="Q534" s="313"/>
      <c r="R534" s="313">
        <v>6</v>
      </c>
      <c r="S534" s="313">
        <v>6</v>
      </c>
      <c r="T534" s="313"/>
      <c r="U534" s="313">
        <v>1.04</v>
      </c>
      <c r="V534" s="313"/>
      <c r="W534" s="313"/>
      <c r="X534" s="313"/>
      <c r="Y534" s="313"/>
      <c r="Z534" s="313">
        <v>6</v>
      </c>
      <c r="AA534" s="313"/>
      <c r="AB534" s="313">
        <v>10.4187</v>
      </c>
      <c r="AC534" s="313"/>
      <c r="AD534" s="313"/>
      <c r="AE534" s="313">
        <v>41.172</v>
      </c>
      <c r="AF534" s="313"/>
      <c r="AG534" s="313">
        <v>15.0234</v>
      </c>
    </row>
    <row r="535" s="304" customFormat="1" ht="22.8" customHeight="1" spans="1:33">
      <c r="A535" s="321" t="s">
        <v>1029</v>
      </c>
      <c r="B535" s="321" t="s">
        <v>565</v>
      </c>
      <c r="C535" s="321"/>
      <c r="D535" s="311" t="s">
        <v>1030</v>
      </c>
      <c r="E535" s="311" t="s">
        <v>377</v>
      </c>
      <c r="F535" s="313">
        <v>132.6541</v>
      </c>
      <c r="G535" s="313">
        <v>15</v>
      </c>
      <c r="H535" s="313">
        <v>3</v>
      </c>
      <c r="I535" s="313"/>
      <c r="J535" s="313"/>
      <c r="K535" s="313">
        <v>2</v>
      </c>
      <c r="L535" s="313">
        <v>9</v>
      </c>
      <c r="M535" s="313">
        <v>6</v>
      </c>
      <c r="N535" s="313"/>
      <c r="O535" s="313">
        <v>5</v>
      </c>
      <c r="P535" s="313">
        <v>7</v>
      </c>
      <c r="Q535" s="313"/>
      <c r="R535" s="313">
        <v>6</v>
      </c>
      <c r="S535" s="313">
        <v>6</v>
      </c>
      <c r="T535" s="313"/>
      <c r="U535" s="313">
        <v>1.04</v>
      </c>
      <c r="V535" s="313"/>
      <c r="W535" s="313"/>
      <c r="X535" s="313"/>
      <c r="Y535" s="313"/>
      <c r="Z535" s="313">
        <v>6</v>
      </c>
      <c r="AA535" s="313"/>
      <c r="AB535" s="313">
        <v>10.4187</v>
      </c>
      <c r="AC535" s="313"/>
      <c r="AD535" s="313"/>
      <c r="AE535" s="313">
        <v>41.172</v>
      </c>
      <c r="AF535" s="313"/>
      <c r="AG535" s="313">
        <v>15.0234</v>
      </c>
    </row>
    <row r="536" s="304" customFormat="1" ht="22.8" customHeight="1" spans="1:33">
      <c r="A536" s="314" t="s">
        <v>1029</v>
      </c>
      <c r="B536" s="314" t="s">
        <v>565</v>
      </c>
      <c r="C536" s="314" t="s">
        <v>565</v>
      </c>
      <c r="D536" s="315" t="s">
        <v>1031</v>
      </c>
      <c r="E536" s="316" t="s">
        <v>567</v>
      </c>
      <c r="F536" s="318">
        <v>132.6541</v>
      </c>
      <c r="G536" s="318">
        <v>15</v>
      </c>
      <c r="H536" s="318">
        <v>3</v>
      </c>
      <c r="I536" s="318"/>
      <c r="J536" s="318"/>
      <c r="K536" s="318">
        <v>2</v>
      </c>
      <c r="L536" s="318">
        <v>9</v>
      </c>
      <c r="M536" s="318">
        <v>6</v>
      </c>
      <c r="N536" s="318"/>
      <c r="O536" s="318">
        <v>5</v>
      </c>
      <c r="P536" s="318">
        <v>7</v>
      </c>
      <c r="Q536" s="318"/>
      <c r="R536" s="318">
        <v>6</v>
      </c>
      <c r="S536" s="318">
        <v>6</v>
      </c>
      <c r="T536" s="318"/>
      <c r="U536" s="318">
        <v>1.04</v>
      </c>
      <c r="V536" s="318"/>
      <c r="W536" s="318"/>
      <c r="X536" s="318"/>
      <c r="Y536" s="318"/>
      <c r="Z536" s="318">
        <v>6</v>
      </c>
      <c r="AA536" s="318"/>
      <c r="AB536" s="318">
        <v>10.4187</v>
      </c>
      <c r="AC536" s="318"/>
      <c r="AD536" s="318"/>
      <c r="AE536" s="318">
        <v>41.172</v>
      </c>
      <c r="AF536" s="318"/>
      <c r="AG536" s="318">
        <v>15.0234</v>
      </c>
    </row>
    <row r="537" s="304" customFormat="1" ht="22.8" customHeight="1" spans="1:33">
      <c r="A537" s="309"/>
      <c r="B537" s="309"/>
      <c r="C537" s="309"/>
      <c r="D537" s="311" t="s">
        <v>1085</v>
      </c>
      <c r="E537" s="311" t="s">
        <v>1086</v>
      </c>
      <c r="F537" s="313">
        <v>196.1597</v>
      </c>
      <c r="G537" s="313">
        <v>34.28</v>
      </c>
      <c r="H537" s="313"/>
      <c r="I537" s="313"/>
      <c r="J537" s="313"/>
      <c r="K537" s="313"/>
      <c r="L537" s="313"/>
      <c r="M537" s="313"/>
      <c r="N537" s="313"/>
      <c r="O537" s="313"/>
      <c r="P537" s="313">
        <v>25</v>
      </c>
      <c r="Q537" s="313"/>
      <c r="R537" s="313"/>
      <c r="S537" s="313"/>
      <c r="T537" s="313"/>
      <c r="U537" s="313"/>
      <c r="V537" s="313"/>
      <c r="W537" s="313"/>
      <c r="X537" s="313"/>
      <c r="Y537" s="313"/>
      <c r="Z537" s="313"/>
      <c r="AA537" s="313"/>
      <c r="AB537" s="313">
        <v>14.9492</v>
      </c>
      <c r="AC537" s="313"/>
      <c r="AD537" s="313">
        <v>3.2</v>
      </c>
      <c r="AE537" s="313">
        <v>61.044</v>
      </c>
      <c r="AF537" s="313"/>
      <c r="AG537" s="313">
        <v>57.6865</v>
      </c>
    </row>
    <row r="538" s="304" customFormat="1" ht="22.8" customHeight="1" spans="1:33">
      <c r="A538" s="309"/>
      <c r="B538" s="309"/>
      <c r="C538" s="309"/>
      <c r="D538" s="312" t="s">
        <v>1087</v>
      </c>
      <c r="E538" s="312" t="s">
        <v>1088</v>
      </c>
      <c r="F538" s="313">
        <v>196.1597</v>
      </c>
      <c r="G538" s="313">
        <v>34.28</v>
      </c>
      <c r="H538" s="313"/>
      <c r="I538" s="313"/>
      <c r="J538" s="313"/>
      <c r="K538" s="313"/>
      <c r="L538" s="313"/>
      <c r="M538" s="313"/>
      <c r="N538" s="313"/>
      <c r="O538" s="313"/>
      <c r="P538" s="313">
        <v>25</v>
      </c>
      <c r="Q538" s="313"/>
      <c r="R538" s="313"/>
      <c r="S538" s="313"/>
      <c r="T538" s="313"/>
      <c r="U538" s="313"/>
      <c r="V538" s="313"/>
      <c r="W538" s="313"/>
      <c r="X538" s="313"/>
      <c r="Y538" s="313"/>
      <c r="Z538" s="313"/>
      <c r="AA538" s="313"/>
      <c r="AB538" s="313">
        <v>14.9492</v>
      </c>
      <c r="AC538" s="313"/>
      <c r="AD538" s="313">
        <v>3.2</v>
      </c>
      <c r="AE538" s="313">
        <v>61.044</v>
      </c>
      <c r="AF538" s="313"/>
      <c r="AG538" s="313">
        <v>57.6865</v>
      </c>
    </row>
    <row r="539" s="304" customFormat="1" ht="22.8" customHeight="1" spans="1:33">
      <c r="A539" s="321" t="s">
        <v>562</v>
      </c>
      <c r="B539" s="321"/>
      <c r="C539" s="321"/>
      <c r="D539" s="311" t="s">
        <v>562</v>
      </c>
      <c r="E539" s="311" t="s">
        <v>143</v>
      </c>
      <c r="F539" s="313">
        <v>196.1597</v>
      </c>
      <c r="G539" s="313">
        <v>34.28</v>
      </c>
      <c r="H539" s="313"/>
      <c r="I539" s="313"/>
      <c r="J539" s="313"/>
      <c r="K539" s="313"/>
      <c r="L539" s="313"/>
      <c r="M539" s="313"/>
      <c r="N539" s="313"/>
      <c r="O539" s="313"/>
      <c r="P539" s="313">
        <v>25</v>
      </c>
      <c r="Q539" s="313"/>
      <c r="R539" s="313"/>
      <c r="S539" s="313"/>
      <c r="T539" s="313"/>
      <c r="U539" s="313"/>
      <c r="V539" s="313"/>
      <c r="W539" s="313"/>
      <c r="X539" s="313"/>
      <c r="Y539" s="313"/>
      <c r="Z539" s="313"/>
      <c r="AA539" s="313"/>
      <c r="AB539" s="313">
        <v>14.9492</v>
      </c>
      <c r="AC539" s="313"/>
      <c r="AD539" s="313">
        <v>3.2</v>
      </c>
      <c r="AE539" s="313">
        <v>61.044</v>
      </c>
      <c r="AF539" s="313"/>
      <c r="AG539" s="313">
        <v>57.6865</v>
      </c>
    </row>
    <row r="540" s="304" customFormat="1" ht="22.8" customHeight="1" spans="1:33">
      <c r="A540" s="321" t="s">
        <v>562</v>
      </c>
      <c r="B540" s="321" t="s">
        <v>794</v>
      </c>
      <c r="C540" s="321"/>
      <c r="D540" s="311" t="s">
        <v>1089</v>
      </c>
      <c r="E540" s="311" t="s">
        <v>155</v>
      </c>
      <c r="F540" s="313">
        <v>196.1597</v>
      </c>
      <c r="G540" s="313">
        <v>34.28</v>
      </c>
      <c r="H540" s="313"/>
      <c r="I540" s="313"/>
      <c r="J540" s="313"/>
      <c r="K540" s="313"/>
      <c r="L540" s="313"/>
      <c r="M540" s="313"/>
      <c r="N540" s="313"/>
      <c r="O540" s="313"/>
      <c r="P540" s="313">
        <v>25</v>
      </c>
      <c r="Q540" s="313"/>
      <c r="R540" s="313"/>
      <c r="S540" s="313"/>
      <c r="T540" s="313"/>
      <c r="U540" s="313"/>
      <c r="V540" s="313"/>
      <c r="W540" s="313"/>
      <c r="X540" s="313"/>
      <c r="Y540" s="313"/>
      <c r="Z540" s="313"/>
      <c r="AA540" s="313"/>
      <c r="AB540" s="313">
        <v>14.9492</v>
      </c>
      <c r="AC540" s="313"/>
      <c r="AD540" s="313">
        <v>3.2</v>
      </c>
      <c r="AE540" s="313">
        <v>61.044</v>
      </c>
      <c r="AF540" s="313"/>
      <c r="AG540" s="313">
        <v>57.6865</v>
      </c>
    </row>
    <row r="541" s="304" customFormat="1" ht="22.8" customHeight="1" spans="1:33">
      <c r="A541" s="314" t="s">
        <v>562</v>
      </c>
      <c r="B541" s="314" t="s">
        <v>794</v>
      </c>
      <c r="C541" s="314" t="s">
        <v>565</v>
      </c>
      <c r="D541" s="315" t="s">
        <v>1090</v>
      </c>
      <c r="E541" s="316" t="s">
        <v>567</v>
      </c>
      <c r="F541" s="318">
        <v>196.1597</v>
      </c>
      <c r="G541" s="318">
        <v>34.28</v>
      </c>
      <c r="H541" s="318"/>
      <c r="I541" s="318"/>
      <c r="J541" s="318"/>
      <c r="K541" s="318"/>
      <c r="L541" s="318"/>
      <c r="M541" s="318"/>
      <c r="N541" s="318"/>
      <c r="O541" s="318"/>
      <c r="P541" s="318">
        <v>25</v>
      </c>
      <c r="Q541" s="318"/>
      <c r="R541" s="318"/>
      <c r="S541" s="318"/>
      <c r="T541" s="318"/>
      <c r="U541" s="318"/>
      <c r="V541" s="318"/>
      <c r="W541" s="318"/>
      <c r="X541" s="318"/>
      <c r="Y541" s="318"/>
      <c r="Z541" s="318"/>
      <c r="AA541" s="318"/>
      <c r="AB541" s="318">
        <v>14.9492</v>
      </c>
      <c r="AC541" s="318"/>
      <c r="AD541" s="318">
        <v>3.2</v>
      </c>
      <c r="AE541" s="318">
        <v>61.044</v>
      </c>
      <c r="AF541" s="318"/>
      <c r="AG541" s="318">
        <v>57.6865</v>
      </c>
    </row>
    <row r="542" s="304" customFormat="1" ht="22.8" customHeight="1" spans="1:33">
      <c r="A542" s="309"/>
      <c r="B542" s="309"/>
      <c r="C542" s="309"/>
      <c r="D542" s="311" t="s">
        <v>1091</v>
      </c>
      <c r="E542" s="311" t="s">
        <v>1092</v>
      </c>
      <c r="F542" s="313">
        <v>166.6022</v>
      </c>
      <c r="G542" s="313">
        <v>8.5</v>
      </c>
      <c r="H542" s="313">
        <v>4</v>
      </c>
      <c r="I542" s="313"/>
      <c r="J542" s="313"/>
      <c r="K542" s="313">
        <v>1.53</v>
      </c>
      <c r="L542" s="313">
        <v>11.3</v>
      </c>
      <c r="M542" s="313">
        <v>4.46</v>
      </c>
      <c r="N542" s="313"/>
      <c r="O542" s="313">
        <v>6.4</v>
      </c>
      <c r="P542" s="313">
        <v>10</v>
      </c>
      <c r="Q542" s="313"/>
      <c r="R542" s="313">
        <v>6.8</v>
      </c>
      <c r="S542" s="313"/>
      <c r="T542" s="313">
        <v>0.2</v>
      </c>
      <c r="U542" s="313">
        <v>0.8</v>
      </c>
      <c r="V542" s="313"/>
      <c r="W542" s="313"/>
      <c r="X542" s="313"/>
      <c r="Y542" s="313"/>
      <c r="Z542" s="313">
        <v>15.72</v>
      </c>
      <c r="AA542" s="313"/>
      <c r="AB542" s="313">
        <v>16.4045</v>
      </c>
      <c r="AC542" s="313"/>
      <c r="AD542" s="313">
        <v>12.8</v>
      </c>
      <c r="AE542" s="313">
        <v>33.012</v>
      </c>
      <c r="AF542" s="313"/>
      <c r="AG542" s="313">
        <v>34.6757</v>
      </c>
    </row>
    <row r="543" s="304" customFormat="1" ht="22.8" customHeight="1" spans="1:33">
      <c r="A543" s="309"/>
      <c r="B543" s="309"/>
      <c r="C543" s="309"/>
      <c r="D543" s="312" t="s">
        <v>1093</v>
      </c>
      <c r="E543" s="312" t="s">
        <v>1094</v>
      </c>
      <c r="F543" s="313">
        <v>82.1081</v>
      </c>
      <c r="G543" s="313">
        <v>0.5</v>
      </c>
      <c r="H543" s="313">
        <v>0.5</v>
      </c>
      <c r="I543" s="313"/>
      <c r="J543" s="313"/>
      <c r="K543" s="313">
        <v>0.53</v>
      </c>
      <c r="L543" s="313">
        <v>8.8</v>
      </c>
      <c r="M543" s="313">
        <v>1.08</v>
      </c>
      <c r="N543" s="313"/>
      <c r="O543" s="313">
        <v>6.4</v>
      </c>
      <c r="P543" s="313">
        <v>4</v>
      </c>
      <c r="Q543" s="313"/>
      <c r="R543" s="313"/>
      <c r="S543" s="313"/>
      <c r="T543" s="313"/>
      <c r="U543" s="313"/>
      <c r="V543" s="313"/>
      <c r="W543" s="313"/>
      <c r="X543" s="313"/>
      <c r="Y543" s="313"/>
      <c r="Z543" s="313"/>
      <c r="AA543" s="313"/>
      <c r="AB543" s="313">
        <v>8.4676</v>
      </c>
      <c r="AC543" s="313"/>
      <c r="AD543" s="313">
        <v>3.2</v>
      </c>
      <c r="AE543" s="313">
        <v>32.256</v>
      </c>
      <c r="AF543" s="313"/>
      <c r="AG543" s="313">
        <v>16.3745</v>
      </c>
    </row>
    <row r="544" s="304" customFormat="1" ht="22.8" customHeight="1" spans="1:33">
      <c r="A544" s="321" t="s">
        <v>932</v>
      </c>
      <c r="B544" s="321"/>
      <c r="C544" s="321"/>
      <c r="D544" s="311" t="s">
        <v>932</v>
      </c>
      <c r="E544" s="311" t="s">
        <v>385</v>
      </c>
      <c r="F544" s="313">
        <v>82.1081</v>
      </c>
      <c r="G544" s="313">
        <v>0.5</v>
      </c>
      <c r="H544" s="313">
        <v>0.5</v>
      </c>
      <c r="I544" s="313"/>
      <c r="J544" s="313"/>
      <c r="K544" s="313">
        <v>0.53</v>
      </c>
      <c r="L544" s="313">
        <v>8.8</v>
      </c>
      <c r="M544" s="313">
        <v>1.08</v>
      </c>
      <c r="N544" s="313"/>
      <c r="O544" s="313">
        <v>6.4</v>
      </c>
      <c r="P544" s="313">
        <v>4</v>
      </c>
      <c r="Q544" s="313"/>
      <c r="R544" s="313"/>
      <c r="S544" s="313"/>
      <c r="T544" s="313"/>
      <c r="U544" s="313"/>
      <c r="V544" s="313"/>
      <c r="W544" s="313"/>
      <c r="X544" s="313"/>
      <c r="Y544" s="313"/>
      <c r="Z544" s="313"/>
      <c r="AA544" s="313"/>
      <c r="AB544" s="313">
        <v>8.4676</v>
      </c>
      <c r="AC544" s="313"/>
      <c r="AD544" s="313">
        <v>3.2</v>
      </c>
      <c r="AE544" s="313">
        <v>32.256</v>
      </c>
      <c r="AF544" s="313"/>
      <c r="AG544" s="313">
        <v>16.3745</v>
      </c>
    </row>
    <row r="545" s="304" customFormat="1" ht="22.8" customHeight="1" spans="1:33">
      <c r="A545" s="321" t="s">
        <v>932</v>
      </c>
      <c r="B545" s="321" t="s">
        <v>583</v>
      </c>
      <c r="C545" s="321"/>
      <c r="D545" s="311" t="s">
        <v>1095</v>
      </c>
      <c r="E545" s="311" t="s">
        <v>399</v>
      </c>
      <c r="F545" s="313">
        <v>82.1081</v>
      </c>
      <c r="G545" s="313">
        <v>0.5</v>
      </c>
      <c r="H545" s="313">
        <v>0.5</v>
      </c>
      <c r="I545" s="313"/>
      <c r="J545" s="313"/>
      <c r="K545" s="313">
        <v>0.53</v>
      </c>
      <c r="L545" s="313">
        <v>8.8</v>
      </c>
      <c r="M545" s="313">
        <v>1.08</v>
      </c>
      <c r="N545" s="313"/>
      <c r="O545" s="313">
        <v>6.4</v>
      </c>
      <c r="P545" s="313">
        <v>4</v>
      </c>
      <c r="Q545" s="313"/>
      <c r="R545" s="313"/>
      <c r="S545" s="313"/>
      <c r="T545" s="313"/>
      <c r="U545" s="313"/>
      <c r="V545" s="313"/>
      <c r="W545" s="313"/>
      <c r="X545" s="313"/>
      <c r="Y545" s="313"/>
      <c r="Z545" s="313"/>
      <c r="AA545" s="313"/>
      <c r="AB545" s="313">
        <v>8.4676</v>
      </c>
      <c r="AC545" s="313"/>
      <c r="AD545" s="313">
        <v>3.2</v>
      </c>
      <c r="AE545" s="313">
        <v>32.256</v>
      </c>
      <c r="AF545" s="313"/>
      <c r="AG545" s="313">
        <v>16.3745</v>
      </c>
    </row>
    <row r="546" s="304" customFormat="1" ht="22.8" customHeight="1" spans="1:33">
      <c r="A546" s="314" t="s">
        <v>932</v>
      </c>
      <c r="B546" s="314" t="s">
        <v>583</v>
      </c>
      <c r="C546" s="314" t="s">
        <v>565</v>
      </c>
      <c r="D546" s="315" t="s">
        <v>1096</v>
      </c>
      <c r="E546" s="316" t="s">
        <v>567</v>
      </c>
      <c r="F546" s="318">
        <v>82.1081</v>
      </c>
      <c r="G546" s="318">
        <v>0.5</v>
      </c>
      <c r="H546" s="318">
        <v>0.5</v>
      </c>
      <c r="I546" s="318"/>
      <c r="J546" s="318"/>
      <c r="K546" s="318">
        <v>0.53</v>
      </c>
      <c r="L546" s="318">
        <v>8.8</v>
      </c>
      <c r="M546" s="318">
        <v>1.08</v>
      </c>
      <c r="N546" s="318"/>
      <c r="O546" s="318">
        <v>6.4</v>
      </c>
      <c r="P546" s="318">
        <v>4</v>
      </c>
      <c r="Q546" s="318"/>
      <c r="R546" s="318"/>
      <c r="S546" s="318"/>
      <c r="T546" s="318"/>
      <c r="U546" s="318"/>
      <c r="V546" s="318"/>
      <c r="W546" s="318"/>
      <c r="X546" s="318"/>
      <c r="Y546" s="318"/>
      <c r="Z546" s="318"/>
      <c r="AA546" s="318"/>
      <c r="AB546" s="318">
        <v>8.4676</v>
      </c>
      <c r="AC546" s="318"/>
      <c r="AD546" s="318">
        <v>3.2</v>
      </c>
      <c r="AE546" s="318">
        <v>32.256</v>
      </c>
      <c r="AF546" s="318"/>
      <c r="AG546" s="318">
        <v>16.3745</v>
      </c>
    </row>
    <row r="547" s="304" customFormat="1" ht="22.8" customHeight="1" spans="1:33">
      <c r="A547" s="309"/>
      <c r="B547" s="309"/>
      <c r="C547" s="309"/>
      <c r="D547" s="312" t="s">
        <v>1097</v>
      </c>
      <c r="E547" s="312" t="s">
        <v>1098</v>
      </c>
      <c r="F547" s="313">
        <v>34.6493</v>
      </c>
      <c r="G547" s="313">
        <v>5</v>
      </c>
      <c r="H547" s="313">
        <v>2</v>
      </c>
      <c r="I547" s="313"/>
      <c r="J547" s="313"/>
      <c r="K547" s="313">
        <v>0.5</v>
      </c>
      <c r="L547" s="313"/>
      <c r="M547" s="313">
        <v>2</v>
      </c>
      <c r="N547" s="313"/>
      <c r="O547" s="313"/>
      <c r="P547" s="313">
        <v>0.5</v>
      </c>
      <c r="Q547" s="313"/>
      <c r="R547" s="313">
        <v>5</v>
      </c>
      <c r="S547" s="313"/>
      <c r="T547" s="313">
        <v>0.2</v>
      </c>
      <c r="U547" s="313">
        <v>0.5</v>
      </c>
      <c r="V547" s="313"/>
      <c r="W547" s="313"/>
      <c r="X547" s="313"/>
      <c r="Y547" s="313"/>
      <c r="Z547" s="313">
        <v>3</v>
      </c>
      <c r="AA547" s="313"/>
      <c r="AB547" s="313">
        <v>3.2237</v>
      </c>
      <c r="AC547" s="313"/>
      <c r="AD547" s="313">
        <v>3.2</v>
      </c>
      <c r="AE547" s="313">
        <v>0.756</v>
      </c>
      <c r="AF547" s="313"/>
      <c r="AG547" s="313">
        <v>8.7696</v>
      </c>
    </row>
    <row r="548" s="304" customFormat="1" ht="22.8" customHeight="1" spans="1:33">
      <c r="A548" s="321" t="s">
        <v>932</v>
      </c>
      <c r="B548" s="321"/>
      <c r="C548" s="321"/>
      <c r="D548" s="311" t="s">
        <v>932</v>
      </c>
      <c r="E548" s="311" t="s">
        <v>385</v>
      </c>
      <c r="F548" s="313">
        <v>34.6493</v>
      </c>
      <c r="G548" s="313">
        <v>5</v>
      </c>
      <c r="H548" s="313">
        <v>2</v>
      </c>
      <c r="I548" s="313"/>
      <c r="J548" s="313"/>
      <c r="K548" s="313">
        <v>0.5</v>
      </c>
      <c r="L548" s="313"/>
      <c r="M548" s="313">
        <v>2</v>
      </c>
      <c r="N548" s="313"/>
      <c r="O548" s="313"/>
      <c r="P548" s="313">
        <v>0.5</v>
      </c>
      <c r="Q548" s="313"/>
      <c r="R548" s="313">
        <v>5</v>
      </c>
      <c r="S548" s="313"/>
      <c r="T548" s="313">
        <v>0.2</v>
      </c>
      <c r="U548" s="313">
        <v>0.5</v>
      </c>
      <c r="V548" s="313"/>
      <c r="W548" s="313"/>
      <c r="X548" s="313"/>
      <c r="Y548" s="313"/>
      <c r="Z548" s="313">
        <v>3</v>
      </c>
      <c r="AA548" s="313"/>
      <c r="AB548" s="313">
        <v>3.2237</v>
      </c>
      <c r="AC548" s="313"/>
      <c r="AD548" s="313">
        <v>3.2</v>
      </c>
      <c r="AE548" s="313">
        <v>0.756</v>
      </c>
      <c r="AF548" s="313"/>
      <c r="AG548" s="313">
        <v>8.7696</v>
      </c>
    </row>
    <row r="549" s="304" customFormat="1" ht="22.8" customHeight="1" spans="1:33">
      <c r="A549" s="321" t="s">
        <v>932</v>
      </c>
      <c r="B549" s="321" t="s">
        <v>583</v>
      </c>
      <c r="C549" s="321"/>
      <c r="D549" s="311" t="s">
        <v>1095</v>
      </c>
      <c r="E549" s="311" t="s">
        <v>399</v>
      </c>
      <c r="F549" s="313">
        <v>34.6493</v>
      </c>
      <c r="G549" s="313">
        <v>5</v>
      </c>
      <c r="H549" s="313">
        <v>2</v>
      </c>
      <c r="I549" s="313"/>
      <c r="J549" s="313"/>
      <c r="K549" s="313">
        <v>0.5</v>
      </c>
      <c r="L549" s="313"/>
      <c r="M549" s="313">
        <v>2</v>
      </c>
      <c r="N549" s="313"/>
      <c r="O549" s="313"/>
      <c r="P549" s="313">
        <v>0.5</v>
      </c>
      <c r="Q549" s="313"/>
      <c r="R549" s="313">
        <v>5</v>
      </c>
      <c r="S549" s="313"/>
      <c r="T549" s="313">
        <v>0.2</v>
      </c>
      <c r="U549" s="313">
        <v>0.5</v>
      </c>
      <c r="V549" s="313"/>
      <c r="W549" s="313"/>
      <c r="X549" s="313"/>
      <c r="Y549" s="313"/>
      <c r="Z549" s="313">
        <v>3</v>
      </c>
      <c r="AA549" s="313"/>
      <c r="AB549" s="313">
        <v>3.2237</v>
      </c>
      <c r="AC549" s="313"/>
      <c r="AD549" s="313">
        <v>3.2</v>
      </c>
      <c r="AE549" s="313">
        <v>0.756</v>
      </c>
      <c r="AF549" s="313"/>
      <c r="AG549" s="313">
        <v>8.7696</v>
      </c>
    </row>
    <row r="550" s="304" customFormat="1" ht="22.8" customHeight="1" spans="1:33">
      <c r="A550" s="314" t="s">
        <v>932</v>
      </c>
      <c r="B550" s="314" t="s">
        <v>583</v>
      </c>
      <c r="C550" s="314" t="s">
        <v>794</v>
      </c>
      <c r="D550" s="315" t="s">
        <v>1099</v>
      </c>
      <c r="E550" s="316" t="s">
        <v>1100</v>
      </c>
      <c r="F550" s="318">
        <v>34.6493</v>
      </c>
      <c r="G550" s="318">
        <v>5</v>
      </c>
      <c r="H550" s="318">
        <v>2</v>
      </c>
      <c r="I550" s="318"/>
      <c r="J550" s="318"/>
      <c r="K550" s="318">
        <v>0.5</v>
      </c>
      <c r="L550" s="318"/>
      <c r="M550" s="318">
        <v>2</v>
      </c>
      <c r="N550" s="318"/>
      <c r="O550" s="318"/>
      <c r="P550" s="318">
        <v>0.5</v>
      </c>
      <c r="Q550" s="318"/>
      <c r="R550" s="318">
        <v>5</v>
      </c>
      <c r="S550" s="318"/>
      <c r="T550" s="318">
        <v>0.2</v>
      </c>
      <c r="U550" s="318">
        <v>0.5</v>
      </c>
      <c r="V550" s="318"/>
      <c r="W550" s="318"/>
      <c r="X550" s="318"/>
      <c r="Y550" s="318"/>
      <c r="Z550" s="318">
        <v>3</v>
      </c>
      <c r="AA550" s="318"/>
      <c r="AB550" s="318">
        <v>3.2237</v>
      </c>
      <c r="AC550" s="318"/>
      <c r="AD550" s="318">
        <v>3.2</v>
      </c>
      <c r="AE550" s="318">
        <v>0.756</v>
      </c>
      <c r="AF550" s="318"/>
      <c r="AG550" s="318">
        <v>8.7696</v>
      </c>
    </row>
    <row r="551" s="304" customFormat="1" ht="22.8" customHeight="1" spans="1:33">
      <c r="A551" s="309"/>
      <c r="B551" s="309"/>
      <c r="C551" s="309"/>
      <c r="D551" s="312" t="s">
        <v>1101</v>
      </c>
      <c r="E551" s="312" t="s">
        <v>1102</v>
      </c>
      <c r="F551" s="313">
        <v>21.0524</v>
      </c>
      <c r="G551" s="313">
        <v>2.5</v>
      </c>
      <c r="H551" s="313">
        <v>1</v>
      </c>
      <c r="I551" s="313"/>
      <c r="J551" s="313"/>
      <c r="K551" s="313">
        <v>0.5</v>
      </c>
      <c r="L551" s="313">
        <v>0.5</v>
      </c>
      <c r="M551" s="313"/>
      <c r="N551" s="313"/>
      <c r="O551" s="313"/>
      <c r="P551" s="313">
        <v>0.5</v>
      </c>
      <c r="Q551" s="313"/>
      <c r="R551" s="313">
        <v>0.8</v>
      </c>
      <c r="S551" s="313"/>
      <c r="T551" s="313"/>
      <c r="U551" s="313">
        <v>0.3</v>
      </c>
      <c r="V551" s="313"/>
      <c r="W551" s="313"/>
      <c r="X551" s="313"/>
      <c r="Y551" s="313"/>
      <c r="Z551" s="313">
        <v>6</v>
      </c>
      <c r="AA551" s="313"/>
      <c r="AB551" s="313">
        <v>1.8366</v>
      </c>
      <c r="AC551" s="313"/>
      <c r="AD551" s="313">
        <v>3.2</v>
      </c>
      <c r="AE551" s="313"/>
      <c r="AF551" s="313"/>
      <c r="AG551" s="313">
        <v>3.9158</v>
      </c>
    </row>
    <row r="552" s="304" customFormat="1" ht="22.8" customHeight="1" spans="1:33">
      <c r="A552" s="321" t="s">
        <v>932</v>
      </c>
      <c r="B552" s="321"/>
      <c r="C552" s="321"/>
      <c r="D552" s="311" t="s">
        <v>932</v>
      </c>
      <c r="E552" s="311" t="s">
        <v>385</v>
      </c>
      <c r="F552" s="313">
        <v>21.0524</v>
      </c>
      <c r="G552" s="313">
        <v>2.5</v>
      </c>
      <c r="H552" s="313">
        <v>1</v>
      </c>
      <c r="I552" s="313"/>
      <c r="J552" s="313"/>
      <c r="K552" s="313">
        <v>0.5</v>
      </c>
      <c r="L552" s="313">
        <v>0.5</v>
      </c>
      <c r="M552" s="313"/>
      <c r="N552" s="313"/>
      <c r="O552" s="313"/>
      <c r="P552" s="313">
        <v>0.5</v>
      </c>
      <c r="Q552" s="313"/>
      <c r="R552" s="313">
        <v>0.8</v>
      </c>
      <c r="S552" s="313"/>
      <c r="T552" s="313"/>
      <c r="U552" s="313">
        <v>0.3</v>
      </c>
      <c r="V552" s="313"/>
      <c r="W552" s="313"/>
      <c r="X552" s="313"/>
      <c r="Y552" s="313"/>
      <c r="Z552" s="313">
        <v>6</v>
      </c>
      <c r="AA552" s="313"/>
      <c r="AB552" s="313">
        <v>1.8366</v>
      </c>
      <c r="AC552" s="313"/>
      <c r="AD552" s="313">
        <v>3.2</v>
      </c>
      <c r="AE552" s="313"/>
      <c r="AF552" s="313"/>
      <c r="AG552" s="313">
        <v>3.9158</v>
      </c>
    </row>
    <row r="553" s="304" customFormat="1" ht="22.8" customHeight="1" spans="1:33">
      <c r="A553" s="321" t="s">
        <v>932</v>
      </c>
      <c r="B553" s="321" t="s">
        <v>583</v>
      </c>
      <c r="C553" s="321"/>
      <c r="D553" s="311" t="s">
        <v>1095</v>
      </c>
      <c r="E553" s="311" t="s">
        <v>399</v>
      </c>
      <c r="F553" s="313">
        <v>21.0524</v>
      </c>
      <c r="G553" s="313">
        <v>2.5</v>
      </c>
      <c r="H553" s="313">
        <v>1</v>
      </c>
      <c r="I553" s="313"/>
      <c r="J553" s="313"/>
      <c r="K553" s="313">
        <v>0.5</v>
      </c>
      <c r="L553" s="313">
        <v>0.5</v>
      </c>
      <c r="M553" s="313"/>
      <c r="N553" s="313"/>
      <c r="O553" s="313"/>
      <c r="P553" s="313">
        <v>0.5</v>
      </c>
      <c r="Q553" s="313"/>
      <c r="R553" s="313">
        <v>0.8</v>
      </c>
      <c r="S553" s="313"/>
      <c r="T553" s="313"/>
      <c r="U553" s="313">
        <v>0.3</v>
      </c>
      <c r="V553" s="313"/>
      <c r="W553" s="313"/>
      <c r="X553" s="313"/>
      <c r="Y553" s="313"/>
      <c r="Z553" s="313">
        <v>6</v>
      </c>
      <c r="AA553" s="313"/>
      <c r="AB553" s="313">
        <v>1.8366</v>
      </c>
      <c r="AC553" s="313"/>
      <c r="AD553" s="313">
        <v>3.2</v>
      </c>
      <c r="AE553" s="313"/>
      <c r="AF553" s="313"/>
      <c r="AG553" s="313">
        <v>3.9158</v>
      </c>
    </row>
    <row r="554" s="304" customFormat="1" ht="22.8" customHeight="1" spans="1:33">
      <c r="A554" s="314" t="s">
        <v>932</v>
      </c>
      <c r="B554" s="314" t="s">
        <v>583</v>
      </c>
      <c r="C554" s="314" t="s">
        <v>794</v>
      </c>
      <c r="D554" s="315" t="s">
        <v>1099</v>
      </c>
      <c r="E554" s="316" t="s">
        <v>1100</v>
      </c>
      <c r="F554" s="318">
        <v>21.0524</v>
      </c>
      <c r="G554" s="318">
        <v>2.5</v>
      </c>
      <c r="H554" s="318">
        <v>1</v>
      </c>
      <c r="I554" s="318"/>
      <c r="J554" s="318"/>
      <c r="K554" s="318">
        <v>0.5</v>
      </c>
      <c r="L554" s="318">
        <v>0.5</v>
      </c>
      <c r="M554" s="318"/>
      <c r="N554" s="318"/>
      <c r="O554" s="318"/>
      <c r="P554" s="318">
        <v>0.5</v>
      </c>
      <c r="Q554" s="318"/>
      <c r="R554" s="318">
        <v>0.8</v>
      </c>
      <c r="S554" s="318"/>
      <c r="T554" s="318"/>
      <c r="U554" s="318">
        <v>0.3</v>
      </c>
      <c r="V554" s="318"/>
      <c r="W554" s="318"/>
      <c r="X554" s="318"/>
      <c r="Y554" s="318"/>
      <c r="Z554" s="318">
        <v>6</v>
      </c>
      <c r="AA554" s="318"/>
      <c r="AB554" s="318">
        <v>1.8366</v>
      </c>
      <c r="AC554" s="318"/>
      <c r="AD554" s="318">
        <v>3.2</v>
      </c>
      <c r="AE554" s="318"/>
      <c r="AF554" s="318"/>
      <c r="AG554" s="318">
        <v>3.9158</v>
      </c>
    </row>
    <row r="555" s="304" customFormat="1" ht="22.8" customHeight="1" spans="1:33">
      <c r="A555" s="309"/>
      <c r="B555" s="309"/>
      <c r="C555" s="309"/>
      <c r="D555" s="312" t="s">
        <v>1103</v>
      </c>
      <c r="E555" s="312" t="s">
        <v>1104</v>
      </c>
      <c r="F555" s="313">
        <v>28.7924</v>
      </c>
      <c r="G555" s="313">
        <v>0.5</v>
      </c>
      <c r="H555" s="313">
        <v>0.5</v>
      </c>
      <c r="I555" s="313"/>
      <c r="J555" s="313"/>
      <c r="K555" s="313"/>
      <c r="L555" s="313">
        <v>2</v>
      </c>
      <c r="M555" s="313">
        <v>1.38</v>
      </c>
      <c r="N555" s="313"/>
      <c r="O555" s="313"/>
      <c r="P555" s="313">
        <v>5</v>
      </c>
      <c r="Q555" s="313"/>
      <c r="R555" s="313">
        <v>1</v>
      </c>
      <c r="S555" s="313"/>
      <c r="T555" s="313"/>
      <c r="U555" s="313"/>
      <c r="V555" s="313"/>
      <c r="W555" s="313"/>
      <c r="X555" s="313"/>
      <c r="Y555" s="313"/>
      <c r="Z555" s="313">
        <v>6.72</v>
      </c>
      <c r="AA555" s="313"/>
      <c r="AB555" s="313">
        <v>2.8766</v>
      </c>
      <c r="AC555" s="313"/>
      <c r="AD555" s="313">
        <v>3.2</v>
      </c>
      <c r="AE555" s="313"/>
      <c r="AF555" s="313"/>
      <c r="AG555" s="313">
        <v>5.6158</v>
      </c>
    </row>
    <row r="556" s="304" customFormat="1" ht="22.8" customHeight="1" spans="1:33">
      <c r="A556" s="321" t="s">
        <v>932</v>
      </c>
      <c r="B556" s="321"/>
      <c r="C556" s="321"/>
      <c r="D556" s="311" t="s">
        <v>932</v>
      </c>
      <c r="E556" s="311" t="s">
        <v>385</v>
      </c>
      <c r="F556" s="313">
        <v>28.7924</v>
      </c>
      <c r="G556" s="313">
        <v>0.5</v>
      </c>
      <c r="H556" s="313">
        <v>0.5</v>
      </c>
      <c r="I556" s="313"/>
      <c r="J556" s="313"/>
      <c r="K556" s="313"/>
      <c r="L556" s="313">
        <v>2</v>
      </c>
      <c r="M556" s="313">
        <v>1.38</v>
      </c>
      <c r="N556" s="313"/>
      <c r="O556" s="313"/>
      <c r="P556" s="313">
        <v>5</v>
      </c>
      <c r="Q556" s="313"/>
      <c r="R556" s="313">
        <v>1</v>
      </c>
      <c r="S556" s="313"/>
      <c r="T556" s="313"/>
      <c r="U556" s="313"/>
      <c r="V556" s="313"/>
      <c r="W556" s="313"/>
      <c r="X556" s="313"/>
      <c r="Y556" s="313"/>
      <c r="Z556" s="313">
        <v>6.72</v>
      </c>
      <c r="AA556" s="313"/>
      <c r="AB556" s="313">
        <v>2.8766</v>
      </c>
      <c r="AC556" s="313"/>
      <c r="AD556" s="313">
        <v>3.2</v>
      </c>
      <c r="AE556" s="313"/>
      <c r="AF556" s="313"/>
      <c r="AG556" s="313">
        <v>5.6158</v>
      </c>
    </row>
    <row r="557" s="304" customFormat="1" ht="22.8" customHeight="1" spans="1:33">
      <c r="A557" s="321" t="s">
        <v>932</v>
      </c>
      <c r="B557" s="321" t="s">
        <v>583</v>
      </c>
      <c r="C557" s="321"/>
      <c r="D557" s="311" t="s">
        <v>1095</v>
      </c>
      <c r="E557" s="311" t="s">
        <v>399</v>
      </c>
      <c r="F557" s="313">
        <v>28.7924</v>
      </c>
      <c r="G557" s="313">
        <v>0.5</v>
      </c>
      <c r="H557" s="313">
        <v>0.5</v>
      </c>
      <c r="I557" s="313"/>
      <c r="J557" s="313"/>
      <c r="K557" s="313"/>
      <c r="L557" s="313">
        <v>2</v>
      </c>
      <c r="M557" s="313">
        <v>1.38</v>
      </c>
      <c r="N557" s="313"/>
      <c r="O557" s="313"/>
      <c r="P557" s="313">
        <v>5</v>
      </c>
      <c r="Q557" s="313"/>
      <c r="R557" s="313">
        <v>1</v>
      </c>
      <c r="S557" s="313"/>
      <c r="T557" s="313"/>
      <c r="U557" s="313"/>
      <c r="V557" s="313"/>
      <c r="W557" s="313"/>
      <c r="X557" s="313"/>
      <c r="Y557" s="313"/>
      <c r="Z557" s="313">
        <v>6.72</v>
      </c>
      <c r="AA557" s="313"/>
      <c r="AB557" s="313">
        <v>2.8766</v>
      </c>
      <c r="AC557" s="313"/>
      <c r="AD557" s="313">
        <v>3.2</v>
      </c>
      <c r="AE557" s="313"/>
      <c r="AF557" s="313"/>
      <c r="AG557" s="313">
        <v>5.6158</v>
      </c>
    </row>
    <row r="558" s="304" customFormat="1" ht="22.8" customHeight="1" spans="1:33">
      <c r="A558" s="314" t="s">
        <v>932</v>
      </c>
      <c r="B558" s="314" t="s">
        <v>583</v>
      </c>
      <c r="C558" s="314" t="s">
        <v>794</v>
      </c>
      <c r="D558" s="315" t="s">
        <v>1099</v>
      </c>
      <c r="E558" s="316" t="s">
        <v>1100</v>
      </c>
      <c r="F558" s="318">
        <v>28.7924</v>
      </c>
      <c r="G558" s="318">
        <v>0.5</v>
      </c>
      <c r="H558" s="318">
        <v>0.5</v>
      </c>
      <c r="I558" s="318"/>
      <c r="J558" s="318"/>
      <c r="K558" s="318"/>
      <c r="L558" s="318">
        <v>2</v>
      </c>
      <c r="M558" s="318">
        <v>1.38</v>
      </c>
      <c r="N558" s="318"/>
      <c r="O558" s="318"/>
      <c r="P558" s="318">
        <v>5</v>
      </c>
      <c r="Q558" s="318"/>
      <c r="R558" s="318">
        <v>1</v>
      </c>
      <c r="S558" s="318"/>
      <c r="T558" s="318"/>
      <c r="U558" s="318"/>
      <c r="V558" s="318"/>
      <c r="W558" s="318"/>
      <c r="X558" s="318"/>
      <c r="Y558" s="318"/>
      <c r="Z558" s="318">
        <v>6.72</v>
      </c>
      <c r="AA558" s="318"/>
      <c r="AB558" s="318">
        <v>2.8766</v>
      </c>
      <c r="AC558" s="318"/>
      <c r="AD558" s="318">
        <v>3.2</v>
      </c>
      <c r="AE558" s="318"/>
      <c r="AF558" s="318"/>
      <c r="AG558" s="318">
        <v>5.6158</v>
      </c>
    </row>
    <row r="559" s="304" customFormat="1" ht="22.8" customHeight="1" spans="1:33">
      <c r="A559" s="309"/>
      <c r="B559" s="309"/>
      <c r="C559" s="309"/>
      <c r="D559" s="311" t="s">
        <v>1105</v>
      </c>
      <c r="E559" s="311" t="s">
        <v>1106</v>
      </c>
      <c r="F559" s="313">
        <v>52.1538</v>
      </c>
      <c r="G559" s="313">
        <v>8</v>
      </c>
      <c r="H559" s="313"/>
      <c r="I559" s="313"/>
      <c r="J559" s="313"/>
      <c r="K559" s="313"/>
      <c r="L559" s="313">
        <v>1</v>
      </c>
      <c r="M559" s="313"/>
      <c r="N559" s="313"/>
      <c r="O559" s="313"/>
      <c r="P559" s="313">
        <v>6</v>
      </c>
      <c r="Q559" s="313"/>
      <c r="R559" s="313">
        <v>2</v>
      </c>
      <c r="S559" s="313"/>
      <c r="T559" s="313"/>
      <c r="U559" s="313"/>
      <c r="V559" s="313">
        <v>1.95</v>
      </c>
      <c r="W559" s="313"/>
      <c r="X559" s="313"/>
      <c r="Y559" s="313"/>
      <c r="Z559" s="313"/>
      <c r="AA559" s="313"/>
      <c r="AB559" s="313">
        <v>4.8008</v>
      </c>
      <c r="AC559" s="313"/>
      <c r="AD559" s="313"/>
      <c r="AE559" s="313">
        <v>16.728</v>
      </c>
      <c r="AF559" s="313">
        <v>2</v>
      </c>
      <c r="AG559" s="313">
        <v>9.675</v>
      </c>
    </row>
    <row r="560" s="304" customFormat="1" ht="22.8" customHeight="1" spans="1:33">
      <c r="A560" s="309"/>
      <c r="B560" s="309"/>
      <c r="C560" s="309"/>
      <c r="D560" s="312" t="s">
        <v>1107</v>
      </c>
      <c r="E560" s="312" t="s">
        <v>1108</v>
      </c>
      <c r="F560" s="313">
        <v>52.1538</v>
      </c>
      <c r="G560" s="313">
        <v>8</v>
      </c>
      <c r="H560" s="313"/>
      <c r="I560" s="313"/>
      <c r="J560" s="313"/>
      <c r="K560" s="313"/>
      <c r="L560" s="313">
        <v>1</v>
      </c>
      <c r="M560" s="313"/>
      <c r="N560" s="313"/>
      <c r="O560" s="313"/>
      <c r="P560" s="313">
        <v>6</v>
      </c>
      <c r="Q560" s="313"/>
      <c r="R560" s="313">
        <v>2</v>
      </c>
      <c r="S560" s="313"/>
      <c r="T560" s="313"/>
      <c r="U560" s="313"/>
      <c r="V560" s="313">
        <v>1.95</v>
      </c>
      <c r="W560" s="313"/>
      <c r="X560" s="313"/>
      <c r="Y560" s="313"/>
      <c r="Z560" s="313"/>
      <c r="AA560" s="313"/>
      <c r="AB560" s="313">
        <v>4.8008</v>
      </c>
      <c r="AC560" s="313"/>
      <c r="AD560" s="313"/>
      <c r="AE560" s="313">
        <v>16.728</v>
      </c>
      <c r="AF560" s="313">
        <v>2</v>
      </c>
      <c r="AG560" s="313">
        <v>9.675</v>
      </c>
    </row>
    <row r="561" s="304" customFormat="1" ht="22.8" customHeight="1" spans="1:33">
      <c r="A561" s="321" t="s">
        <v>1109</v>
      </c>
      <c r="B561" s="321"/>
      <c r="C561" s="321"/>
      <c r="D561" s="311" t="s">
        <v>1109</v>
      </c>
      <c r="E561" s="311" t="s">
        <v>439</v>
      </c>
      <c r="F561" s="313">
        <v>52.1538</v>
      </c>
      <c r="G561" s="313">
        <v>8</v>
      </c>
      <c r="H561" s="313"/>
      <c r="I561" s="313"/>
      <c r="J561" s="313"/>
      <c r="K561" s="313"/>
      <c r="L561" s="313">
        <v>1</v>
      </c>
      <c r="M561" s="313"/>
      <c r="N561" s="313"/>
      <c r="O561" s="313"/>
      <c r="P561" s="313">
        <v>6</v>
      </c>
      <c r="Q561" s="313"/>
      <c r="R561" s="313">
        <v>2</v>
      </c>
      <c r="S561" s="313"/>
      <c r="T561" s="313"/>
      <c r="U561" s="313"/>
      <c r="V561" s="313">
        <v>1.95</v>
      </c>
      <c r="W561" s="313"/>
      <c r="X561" s="313"/>
      <c r="Y561" s="313"/>
      <c r="Z561" s="313"/>
      <c r="AA561" s="313"/>
      <c r="AB561" s="313">
        <v>4.8008</v>
      </c>
      <c r="AC561" s="313"/>
      <c r="AD561" s="313"/>
      <c r="AE561" s="313">
        <v>16.728</v>
      </c>
      <c r="AF561" s="313">
        <v>2</v>
      </c>
      <c r="AG561" s="313">
        <v>9.675</v>
      </c>
    </row>
    <row r="562" s="304" customFormat="1" ht="22.8" customHeight="1" spans="1:33">
      <c r="A562" s="321" t="s">
        <v>1109</v>
      </c>
      <c r="B562" s="321" t="s">
        <v>583</v>
      </c>
      <c r="C562" s="321"/>
      <c r="D562" s="311" t="s">
        <v>1110</v>
      </c>
      <c r="E562" s="311" t="s">
        <v>440</v>
      </c>
      <c r="F562" s="313">
        <v>52.1538</v>
      </c>
      <c r="G562" s="313">
        <v>8</v>
      </c>
      <c r="H562" s="313"/>
      <c r="I562" s="313"/>
      <c r="J562" s="313"/>
      <c r="K562" s="313"/>
      <c r="L562" s="313">
        <v>1</v>
      </c>
      <c r="M562" s="313"/>
      <c r="N562" s="313"/>
      <c r="O562" s="313"/>
      <c r="P562" s="313">
        <v>6</v>
      </c>
      <c r="Q562" s="313"/>
      <c r="R562" s="313">
        <v>2</v>
      </c>
      <c r="S562" s="313"/>
      <c r="T562" s="313"/>
      <c r="U562" s="313"/>
      <c r="V562" s="313">
        <v>1.95</v>
      </c>
      <c r="W562" s="313"/>
      <c r="X562" s="313"/>
      <c r="Y562" s="313"/>
      <c r="Z562" s="313"/>
      <c r="AA562" s="313"/>
      <c r="AB562" s="313">
        <v>4.8008</v>
      </c>
      <c r="AC562" s="313"/>
      <c r="AD562" s="313"/>
      <c r="AE562" s="313">
        <v>16.728</v>
      </c>
      <c r="AF562" s="313">
        <v>2</v>
      </c>
      <c r="AG562" s="313">
        <v>9.675</v>
      </c>
    </row>
    <row r="563" s="304" customFormat="1" ht="22.8" customHeight="1" spans="1:33">
      <c r="A563" s="314" t="s">
        <v>1109</v>
      </c>
      <c r="B563" s="314" t="s">
        <v>583</v>
      </c>
      <c r="C563" s="314" t="s">
        <v>565</v>
      </c>
      <c r="D563" s="315" t="s">
        <v>1111</v>
      </c>
      <c r="E563" s="316" t="s">
        <v>567</v>
      </c>
      <c r="F563" s="318">
        <v>52.1538</v>
      </c>
      <c r="G563" s="318">
        <v>8</v>
      </c>
      <c r="H563" s="318"/>
      <c r="I563" s="318"/>
      <c r="J563" s="318"/>
      <c r="K563" s="318"/>
      <c r="L563" s="318">
        <v>1</v>
      </c>
      <c r="M563" s="318"/>
      <c r="N563" s="318"/>
      <c r="O563" s="318"/>
      <c r="P563" s="318">
        <v>6</v>
      </c>
      <c r="Q563" s="318"/>
      <c r="R563" s="318">
        <v>2</v>
      </c>
      <c r="S563" s="318"/>
      <c r="T563" s="318"/>
      <c r="U563" s="318"/>
      <c r="V563" s="318">
        <v>1.95</v>
      </c>
      <c r="W563" s="318"/>
      <c r="X563" s="318"/>
      <c r="Y563" s="318"/>
      <c r="Z563" s="318"/>
      <c r="AA563" s="318"/>
      <c r="AB563" s="318">
        <v>4.8008</v>
      </c>
      <c r="AC563" s="318"/>
      <c r="AD563" s="318"/>
      <c r="AE563" s="318">
        <v>16.728</v>
      </c>
      <c r="AF563" s="318">
        <v>2</v>
      </c>
      <c r="AG563" s="318">
        <v>9.675</v>
      </c>
    </row>
    <row r="564" s="304" customFormat="1" ht="22.8" customHeight="1" spans="1:33">
      <c r="A564" s="309"/>
      <c r="B564" s="309"/>
      <c r="C564" s="309"/>
      <c r="D564" s="311" t="s">
        <v>1112</v>
      </c>
      <c r="E564" s="311" t="s">
        <v>1113</v>
      </c>
      <c r="F564" s="313">
        <v>114.4338</v>
      </c>
      <c r="G564" s="313">
        <v>22.08</v>
      </c>
      <c r="H564" s="313">
        <v>5</v>
      </c>
      <c r="I564" s="313"/>
      <c r="J564" s="313"/>
      <c r="K564" s="313">
        <v>1</v>
      </c>
      <c r="L564" s="313">
        <v>5</v>
      </c>
      <c r="M564" s="313">
        <v>5</v>
      </c>
      <c r="N564" s="313"/>
      <c r="O564" s="313"/>
      <c r="P564" s="313">
        <v>4</v>
      </c>
      <c r="Q564" s="313"/>
      <c r="R564" s="313">
        <v>2</v>
      </c>
      <c r="S564" s="313"/>
      <c r="T564" s="313"/>
      <c r="U564" s="313"/>
      <c r="V564" s="313"/>
      <c r="W564" s="313"/>
      <c r="X564" s="313"/>
      <c r="Y564" s="313"/>
      <c r="Z564" s="313">
        <v>5</v>
      </c>
      <c r="AA564" s="313"/>
      <c r="AB564" s="313">
        <v>9.8906</v>
      </c>
      <c r="AC564" s="313"/>
      <c r="AD564" s="313">
        <v>3.2</v>
      </c>
      <c r="AE564" s="313">
        <v>34.98</v>
      </c>
      <c r="AF564" s="313">
        <v>0.6</v>
      </c>
      <c r="AG564" s="313">
        <v>16.6832</v>
      </c>
    </row>
    <row r="565" s="304" customFormat="1" ht="22.8" customHeight="1" spans="1:33">
      <c r="A565" s="309"/>
      <c r="B565" s="309"/>
      <c r="C565" s="309"/>
      <c r="D565" s="312" t="s">
        <v>1114</v>
      </c>
      <c r="E565" s="312" t="s">
        <v>1115</v>
      </c>
      <c r="F565" s="313">
        <v>110.4931</v>
      </c>
      <c r="G565" s="313">
        <v>20</v>
      </c>
      <c r="H565" s="313">
        <v>5</v>
      </c>
      <c r="I565" s="313"/>
      <c r="J565" s="313"/>
      <c r="K565" s="313">
        <v>1</v>
      </c>
      <c r="L565" s="313">
        <v>5</v>
      </c>
      <c r="M565" s="313">
        <v>5</v>
      </c>
      <c r="N565" s="313"/>
      <c r="O565" s="313"/>
      <c r="P565" s="313">
        <v>4</v>
      </c>
      <c r="Q565" s="313"/>
      <c r="R565" s="313">
        <v>2</v>
      </c>
      <c r="S565" s="313"/>
      <c r="T565" s="313"/>
      <c r="U565" s="313"/>
      <c r="V565" s="313"/>
      <c r="W565" s="313"/>
      <c r="X565" s="313"/>
      <c r="Y565" s="313"/>
      <c r="Z565" s="313">
        <v>5</v>
      </c>
      <c r="AA565" s="313"/>
      <c r="AB565" s="313">
        <v>8.6192</v>
      </c>
      <c r="AC565" s="313"/>
      <c r="AD565" s="313">
        <v>3.2</v>
      </c>
      <c r="AE565" s="313">
        <v>34.98</v>
      </c>
      <c r="AF565" s="313">
        <v>0.6</v>
      </c>
      <c r="AG565" s="313">
        <v>16.0939</v>
      </c>
    </row>
    <row r="566" s="304" customFormat="1" ht="22.8" customHeight="1" spans="1:33">
      <c r="A566" s="321" t="s">
        <v>562</v>
      </c>
      <c r="B566" s="321"/>
      <c r="C566" s="321"/>
      <c r="D566" s="311" t="s">
        <v>562</v>
      </c>
      <c r="E566" s="311" t="s">
        <v>143</v>
      </c>
      <c r="F566" s="313">
        <v>110.4931</v>
      </c>
      <c r="G566" s="313">
        <v>20</v>
      </c>
      <c r="H566" s="313">
        <v>5</v>
      </c>
      <c r="I566" s="313"/>
      <c r="J566" s="313"/>
      <c r="K566" s="313">
        <v>1</v>
      </c>
      <c r="L566" s="313">
        <v>5</v>
      </c>
      <c r="M566" s="313">
        <v>5</v>
      </c>
      <c r="N566" s="313"/>
      <c r="O566" s="313"/>
      <c r="P566" s="313">
        <v>4</v>
      </c>
      <c r="Q566" s="313"/>
      <c r="R566" s="313">
        <v>2</v>
      </c>
      <c r="S566" s="313"/>
      <c r="T566" s="313"/>
      <c r="U566" s="313"/>
      <c r="V566" s="313"/>
      <c r="W566" s="313"/>
      <c r="X566" s="313"/>
      <c r="Y566" s="313"/>
      <c r="Z566" s="313">
        <v>5</v>
      </c>
      <c r="AA566" s="313"/>
      <c r="AB566" s="313">
        <v>8.6192</v>
      </c>
      <c r="AC566" s="313"/>
      <c r="AD566" s="313">
        <v>3.2</v>
      </c>
      <c r="AE566" s="313">
        <v>34.98</v>
      </c>
      <c r="AF566" s="313">
        <v>0.6</v>
      </c>
      <c r="AG566" s="313">
        <v>16.0939</v>
      </c>
    </row>
    <row r="567" s="304" customFormat="1" ht="22.8" customHeight="1" spans="1:33">
      <c r="A567" s="321" t="s">
        <v>562</v>
      </c>
      <c r="B567" s="321" t="s">
        <v>1116</v>
      </c>
      <c r="C567" s="321"/>
      <c r="D567" s="311" t="s">
        <v>1117</v>
      </c>
      <c r="E567" s="311" t="s">
        <v>171</v>
      </c>
      <c r="F567" s="313">
        <v>110.4931</v>
      </c>
      <c r="G567" s="313">
        <v>20</v>
      </c>
      <c r="H567" s="313">
        <v>5</v>
      </c>
      <c r="I567" s="313"/>
      <c r="J567" s="313"/>
      <c r="K567" s="313">
        <v>1</v>
      </c>
      <c r="L567" s="313">
        <v>5</v>
      </c>
      <c r="M567" s="313">
        <v>5</v>
      </c>
      <c r="N567" s="313"/>
      <c r="O567" s="313"/>
      <c r="P567" s="313">
        <v>4</v>
      </c>
      <c r="Q567" s="313"/>
      <c r="R567" s="313">
        <v>2</v>
      </c>
      <c r="S567" s="313"/>
      <c r="T567" s="313"/>
      <c r="U567" s="313"/>
      <c r="V567" s="313"/>
      <c r="W567" s="313"/>
      <c r="X567" s="313"/>
      <c r="Y567" s="313"/>
      <c r="Z567" s="313">
        <v>5</v>
      </c>
      <c r="AA567" s="313"/>
      <c r="AB567" s="313">
        <v>8.6192</v>
      </c>
      <c r="AC567" s="313"/>
      <c r="AD567" s="313">
        <v>3.2</v>
      </c>
      <c r="AE567" s="313">
        <v>34.98</v>
      </c>
      <c r="AF567" s="313">
        <v>0.6</v>
      </c>
      <c r="AG567" s="313">
        <v>16.0939</v>
      </c>
    </row>
    <row r="568" s="304" customFormat="1" ht="22.8" customHeight="1" spans="1:33">
      <c r="A568" s="314" t="s">
        <v>562</v>
      </c>
      <c r="B568" s="314" t="s">
        <v>1116</v>
      </c>
      <c r="C568" s="314" t="s">
        <v>565</v>
      </c>
      <c r="D568" s="315" t="s">
        <v>1118</v>
      </c>
      <c r="E568" s="316" t="s">
        <v>567</v>
      </c>
      <c r="F568" s="318">
        <v>110.4931</v>
      </c>
      <c r="G568" s="318">
        <v>20</v>
      </c>
      <c r="H568" s="318">
        <v>5</v>
      </c>
      <c r="I568" s="318"/>
      <c r="J568" s="318"/>
      <c r="K568" s="318">
        <v>1</v>
      </c>
      <c r="L568" s="318">
        <v>5</v>
      </c>
      <c r="M568" s="318">
        <v>5</v>
      </c>
      <c r="N568" s="318"/>
      <c r="O568" s="318"/>
      <c r="P568" s="318">
        <v>4</v>
      </c>
      <c r="Q568" s="318"/>
      <c r="R568" s="318">
        <v>2</v>
      </c>
      <c r="S568" s="318"/>
      <c r="T568" s="318"/>
      <c r="U568" s="318"/>
      <c r="V568" s="318"/>
      <c r="W568" s="318"/>
      <c r="X568" s="318"/>
      <c r="Y568" s="318"/>
      <c r="Z568" s="318">
        <v>5</v>
      </c>
      <c r="AA568" s="318"/>
      <c r="AB568" s="318">
        <v>8.6192</v>
      </c>
      <c r="AC568" s="318"/>
      <c r="AD568" s="318">
        <v>3.2</v>
      </c>
      <c r="AE568" s="318">
        <v>34.98</v>
      </c>
      <c r="AF568" s="318">
        <v>0.6</v>
      </c>
      <c r="AG568" s="318">
        <v>16.0939</v>
      </c>
    </row>
    <row r="569" s="304" customFormat="1" ht="22.8" customHeight="1" spans="1:33">
      <c r="A569" s="309"/>
      <c r="B569" s="309"/>
      <c r="C569" s="309"/>
      <c r="D569" s="312" t="s">
        <v>1119</v>
      </c>
      <c r="E569" s="312" t="s">
        <v>1120</v>
      </c>
      <c r="F569" s="313">
        <v>3.9407</v>
      </c>
      <c r="G569" s="313">
        <v>2.08</v>
      </c>
      <c r="H569" s="313"/>
      <c r="I569" s="313"/>
      <c r="J569" s="313"/>
      <c r="K569" s="313"/>
      <c r="L569" s="313"/>
      <c r="M569" s="313"/>
      <c r="N569" s="313"/>
      <c r="O569" s="313"/>
      <c r="P569" s="313"/>
      <c r="Q569" s="313"/>
      <c r="R569" s="313"/>
      <c r="S569" s="313"/>
      <c r="T569" s="313"/>
      <c r="U569" s="313"/>
      <c r="V569" s="313"/>
      <c r="W569" s="313"/>
      <c r="X569" s="313"/>
      <c r="Y569" s="313"/>
      <c r="Z569" s="313"/>
      <c r="AA569" s="313"/>
      <c r="AB569" s="313">
        <v>1.2714</v>
      </c>
      <c r="AC569" s="313"/>
      <c r="AD569" s="313"/>
      <c r="AE569" s="313"/>
      <c r="AF569" s="313"/>
      <c r="AG569" s="313">
        <v>0.5893</v>
      </c>
    </row>
    <row r="570" s="304" customFormat="1" ht="22.8" customHeight="1" spans="1:33">
      <c r="A570" s="321" t="s">
        <v>1109</v>
      </c>
      <c r="B570" s="321"/>
      <c r="C570" s="321"/>
      <c r="D570" s="311" t="s">
        <v>1109</v>
      </c>
      <c r="E570" s="311" t="s">
        <v>439</v>
      </c>
      <c r="F570" s="313">
        <v>3.9407</v>
      </c>
      <c r="G570" s="313">
        <v>2.08</v>
      </c>
      <c r="H570" s="313"/>
      <c r="I570" s="313"/>
      <c r="J570" s="313"/>
      <c r="K570" s="313"/>
      <c r="L570" s="313"/>
      <c r="M570" s="313"/>
      <c r="N570" s="313"/>
      <c r="O570" s="313"/>
      <c r="P570" s="313"/>
      <c r="Q570" s="313"/>
      <c r="R570" s="313"/>
      <c r="S570" s="313"/>
      <c r="T570" s="313"/>
      <c r="U570" s="313"/>
      <c r="V570" s="313"/>
      <c r="W570" s="313"/>
      <c r="X570" s="313"/>
      <c r="Y570" s="313"/>
      <c r="Z570" s="313"/>
      <c r="AA570" s="313"/>
      <c r="AB570" s="313">
        <v>1.2714</v>
      </c>
      <c r="AC570" s="313"/>
      <c r="AD570" s="313"/>
      <c r="AE570" s="313"/>
      <c r="AF570" s="313"/>
      <c r="AG570" s="313">
        <v>0.5893</v>
      </c>
    </row>
    <row r="571" s="304" customFormat="1" ht="22.8" customHeight="1" spans="1:33">
      <c r="A571" s="321" t="s">
        <v>1109</v>
      </c>
      <c r="B571" s="321" t="s">
        <v>583</v>
      </c>
      <c r="C571" s="321"/>
      <c r="D571" s="311" t="s">
        <v>1110</v>
      </c>
      <c r="E571" s="311" t="s">
        <v>440</v>
      </c>
      <c r="F571" s="313">
        <v>3.9407</v>
      </c>
      <c r="G571" s="313">
        <v>2.08</v>
      </c>
      <c r="H571" s="313"/>
      <c r="I571" s="313"/>
      <c r="J571" s="313"/>
      <c r="K571" s="313"/>
      <c r="L571" s="313"/>
      <c r="M571" s="313"/>
      <c r="N571" s="313"/>
      <c r="O571" s="313"/>
      <c r="P571" s="313"/>
      <c r="Q571" s="313"/>
      <c r="R571" s="313"/>
      <c r="S571" s="313"/>
      <c r="T571" s="313"/>
      <c r="U571" s="313"/>
      <c r="V571" s="313"/>
      <c r="W571" s="313"/>
      <c r="X571" s="313"/>
      <c r="Y571" s="313"/>
      <c r="Z571" s="313"/>
      <c r="AA571" s="313"/>
      <c r="AB571" s="313">
        <v>1.2714</v>
      </c>
      <c r="AC571" s="313"/>
      <c r="AD571" s="313"/>
      <c r="AE571" s="313"/>
      <c r="AF571" s="313"/>
      <c r="AG571" s="313">
        <v>0.5893</v>
      </c>
    </row>
    <row r="572" s="304" customFormat="1" ht="22.8" customHeight="1" spans="1:33">
      <c r="A572" s="314" t="s">
        <v>1109</v>
      </c>
      <c r="B572" s="314" t="s">
        <v>583</v>
      </c>
      <c r="C572" s="314" t="s">
        <v>1049</v>
      </c>
      <c r="D572" s="315" t="s">
        <v>1121</v>
      </c>
      <c r="E572" s="316" t="s">
        <v>1051</v>
      </c>
      <c r="F572" s="318">
        <v>3.9407</v>
      </c>
      <c r="G572" s="318">
        <v>2.08</v>
      </c>
      <c r="H572" s="318"/>
      <c r="I572" s="318"/>
      <c r="J572" s="318"/>
      <c r="K572" s="318"/>
      <c r="L572" s="318"/>
      <c r="M572" s="318"/>
      <c r="N572" s="318"/>
      <c r="O572" s="318"/>
      <c r="P572" s="318"/>
      <c r="Q572" s="318"/>
      <c r="R572" s="318"/>
      <c r="S572" s="318"/>
      <c r="T572" s="318"/>
      <c r="U572" s="318"/>
      <c r="V572" s="318"/>
      <c r="W572" s="318"/>
      <c r="X572" s="318"/>
      <c r="Y572" s="318"/>
      <c r="Z572" s="318"/>
      <c r="AA572" s="318"/>
      <c r="AB572" s="318">
        <v>1.2714</v>
      </c>
      <c r="AC572" s="318"/>
      <c r="AD572" s="318"/>
      <c r="AE572" s="318"/>
      <c r="AF572" s="318"/>
      <c r="AG572" s="318">
        <v>0.5893</v>
      </c>
    </row>
    <row r="573" s="304" customFormat="1" ht="22.8" customHeight="1" spans="1:33">
      <c r="A573" s="309"/>
      <c r="B573" s="309"/>
      <c r="C573" s="309"/>
      <c r="D573" s="311" t="s">
        <v>1122</v>
      </c>
      <c r="E573" s="311" t="s">
        <v>1123</v>
      </c>
      <c r="F573" s="313">
        <v>139.1578</v>
      </c>
      <c r="G573" s="313">
        <v>14</v>
      </c>
      <c r="H573" s="313">
        <v>15</v>
      </c>
      <c r="I573" s="313"/>
      <c r="J573" s="313"/>
      <c r="K573" s="313"/>
      <c r="L573" s="313"/>
      <c r="M573" s="313">
        <v>3</v>
      </c>
      <c r="N573" s="313"/>
      <c r="O573" s="313"/>
      <c r="P573" s="313">
        <v>10</v>
      </c>
      <c r="Q573" s="313"/>
      <c r="R573" s="313">
        <v>6</v>
      </c>
      <c r="S573" s="313"/>
      <c r="T573" s="313"/>
      <c r="U573" s="313"/>
      <c r="V573" s="313">
        <v>1</v>
      </c>
      <c r="W573" s="313"/>
      <c r="X573" s="313"/>
      <c r="Y573" s="313"/>
      <c r="Z573" s="313">
        <v>10</v>
      </c>
      <c r="AA573" s="313">
        <v>5</v>
      </c>
      <c r="AB573" s="313">
        <v>10.4808</v>
      </c>
      <c r="AC573" s="313"/>
      <c r="AD573" s="313">
        <v>6.4</v>
      </c>
      <c r="AE573" s="313">
        <v>42.216</v>
      </c>
      <c r="AF573" s="313"/>
      <c r="AG573" s="313">
        <v>16.061</v>
      </c>
    </row>
    <row r="574" s="304" customFormat="1" ht="22.8" customHeight="1" spans="1:33">
      <c r="A574" s="309"/>
      <c r="B574" s="309"/>
      <c r="C574" s="309"/>
      <c r="D574" s="312" t="s">
        <v>1124</v>
      </c>
      <c r="E574" s="312" t="s">
        <v>1125</v>
      </c>
      <c r="F574" s="313">
        <v>139.1578</v>
      </c>
      <c r="G574" s="313">
        <v>14</v>
      </c>
      <c r="H574" s="313">
        <v>15</v>
      </c>
      <c r="I574" s="313"/>
      <c r="J574" s="313"/>
      <c r="K574" s="313"/>
      <c r="L574" s="313"/>
      <c r="M574" s="313">
        <v>3</v>
      </c>
      <c r="N574" s="313"/>
      <c r="O574" s="313"/>
      <c r="P574" s="313">
        <v>10</v>
      </c>
      <c r="Q574" s="313"/>
      <c r="R574" s="313">
        <v>6</v>
      </c>
      <c r="S574" s="313"/>
      <c r="T574" s="313"/>
      <c r="U574" s="313"/>
      <c r="V574" s="313">
        <v>1</v>
      </c>
      <c r="W574" s="313"/>
      <c r="X574" s="313"/>
      <c r="Y574" s="313"/>
      <c r="Z574" s="313">
        <v>10</v>
      </c>
      <c r="AA574" s="313">
        <v>5</v>
      </c>
      <c r="AB574" s="313">
        <v>10.4808</v>
      </c>
      <c r="AC574" s="313"/>
      <c r="AD574" s="313">
        <v>6.4</v>
      </c>
      <c r="AE574" s="313">
        <v>42.216</v>
      </c>
      <c r="AF574" s="313"/>
      <c r="AG574" s="313">
        <v>16.061</v>
      </c>
    </row>
    <row r="575" s="304" customFormat="1" ht="22.8" customHeight="1" spans="1:33">
      <c r="A575" s="321" t="s">
        <v>1126</v>
      </c>
      <c r="B575" s="321"/>
      <c r="C575" s="321"/>
      <c r="D575" s="311" t="s">
        <v>1126</v>
      </c>
      <c r="E575" s="311" t="s">
        <v>466</v>
      </c>
      <c r="F575" s="313">
        <v>139.1578</v>
      </c>
      <c r="G575" s="313">
        <v>14</v>
      </c>
      <c r="H575" s="313">
        <v>15</v>
      </c>
      <c r="I575" s="313"/>
      <c r="J575" s="313"/>
      <c r="K575" s="313"/>
      <c r="L575" s="313"/>
      <c r="M575" s="313">
        <v>3</v>
      </c>
      <c r="N575" s="313"/>
      <c r="O575" s="313"/>
      <c r="P575" s="313">
        <v>10</v>
      </c>
      <c r="Q575" s="313"/>
      <c r="R575" s="313">
        <v>6</v>
      </c>
      <c r="S575" s="313"/>
      <c r="T575" s="313"/>
      <c r="U575" s="313"/>
      <c r="V575" s="313">
        <v>1</v>
      </c>
      <c r="W575" s="313"/>
      <c r="X575" s="313"/>
      <c r="Y575" s="313"/>
      <c r="Z575" s="313">
        <v>10</v>
      </c>
      <c r="AA575" s="313">
        <v>5</v>
      </c>
      <c r="AB575" s="313">
        <v>10.4808</v>
      </c>
      <c r="AC575" s="313"/>
      <c r="AD575" s="313">
        <v>6.4</v>
      </c>
      <c r="AE575" s="313">
        <v>42.216</v>
      </c>
      <c r="AF575" s="313"/>
      <c r="AG575" s="313">
        <v>16.061</v>
      </c>
    </row>
    <row r="576" s="304" customFormat="1" ht="22.8" customHeight="1" spans="1:33">
      <c r="A576" s="321" t="s">
        <v>1126</v>
      </c>
      <c r="B576" s="321" t="s">
        <v>565</v>
      </c>
      <c r="C576" s="321"/>
      <c r="D576" s="311" t="s">
        <v>1127</v>
      </c>
      <c r="E576" s="311" t="s">
        <v>467</v>
      </c>
      <c r="F576" s="313">
        <v>139.1578</v>
      </c>
      <c r="G576" s="313">
        <v>14</v>
      </c>
      <c r="H576" s="313">
        <v>15</v>
      </c>
      <c r="I576" s="313"/>
      <c r="J576" s="313"/>
      <c r="K576" s="313"/>
      <c r="L576" s="313"/>
      <c r="M576" s="313">
        <v>3</v>
      </c>
      <c r="N576" s="313"/>
      <c r="O576" s="313"/>
      <c r="P576" s="313">
        <v>10</v>
      </c>
      <c r="Q576" s="313"/>
      <c r="R576" s="313">
        <v>6</v>
      </c>
      <c r="S576" s="313"/>
      <c r="T576" s="313"/>
      <c r="U576" s="313"/>
      <c r="V576" s="313">
        <v>1</v>
      </c>
      <c r="W576" s="313"/>
      <c r="X576" s="313"/>
      <c r="Y576" s="313"/>
      <c r="Z576" s="313">
        <v>10</v>
      </c>
      <c r="AA576" s="313">
        <v>5</v>
      </c>
      <c r="AB576" s="313">
        <v>10.4808</v>
      </c>
      <c r="AC576" s="313"/>
      <c r="AD576" s="313">
        <v>6.4</v>
      </c>
      <c r="AE576" s="313">
        <v>42.216</v>
      </c>
      <c r="AF576" s="313"/>
      <c r="AG576" s="313">
        <v>16.061</v>
      </c>
    </row>
    <row r="577" s="304" customFormat="1" ht="22.8" customHeight="1" spans="1:33">
      <c r="A577" s="314" t="s">
        <v>1126</v>
      </c>
      <c r="B577" s="314" t="s">
        <v>565</v>
      </c>
      <c r="C577" s="314" t="s">
        <v>565</v>
      </c>
      <c r="D577" s="315" t="s">
        <v>1128</v>
      </c>
      <c r="E577" s="316" t="s">
        <v>567</v>
      </c>
      <c r="F577" s="318">
        <v>139.1578</v>
      </c>
      <c r="G577" s="318">
        <v>14</v>
      </c>
      <c r="H577" s="318">
        <v>15</v>
      </c>
      <c r="I577" s="318"/>
      <c r="J577" s="318"/>
      <c r="K577" s="318"/>
      <c r="L577" s="318"/>
      <c r="M577" s="318">
        <v>3</v>
      </c>
      <c r="N577" s="318"/>
      <c r="O577" s="318"/>
      <c r="P577" s="318">
        <v>10</v>
      </c>
      <c r="Q577" s="318"/>
      <c r="R577" s="318">
        <v>6</v>
      </c>
      <c r="S577" s="318"/>
      <c r="T577" s="318"/>
      <c r="U577" s="318"/>
      <c r="V577" s="318">
        <v>1</v>
      </c>
      <c r="W577" s="318"/>
      <c r="X577" s="318"/>
      <c r="Y577" s="318"/>
      <c r="Z577" s="318">
        <v>10</v>
      </c>
      <c r="AA577" s="318">
        <v>5</v>
      </c>
      <c r="AB577" s="318">
        <v>10.4808</v>
      </c>
      <c r="AC577" s="318"/>
      <c r="AD577" s="318">
        <v>6.4</v>
      </c>
      <c r="AE577" s="318">
        <v>42.216</v>
      </c>
      <c r="AF577" s="318"/>
      <c r="AG577" s="318">
        <v>16.061</v>
      </c>
    </row>
    <row r="578" s="304" customFormat="1" ht="22.8" customHeight="1" spans="1:33">
      <c r="A578" s="309"/>
      <c r="B578" s="309"/>
      <c r="C578" s="309"/>
      <c r="D578" s="311" t="s">
        <v>1129</v>
      </c>
      <c r="E578" s="311" t="s">
        <v>1130</v>
      </c>
      <c r="F578" s="313">
        <v>91.9482</v>
      </c>
      <c r="G578" s="313">
        <v>10</v>
      </c>
      <c r="H578" s="313">
        <v>5</v>
      </c>
      <c r="I578" s="313"/>
      <c r="J578" s="313"/>
      <c r="K578" s="313"/>
      <c r="L578" s="313"/>
      <c r="M578" s="313">
        <v>5</v>
      </c>
      <c r="N578" s="313"/>
      <c r="O578" s="313"/>
      <c r="P578" s="313">
        <v>8</v>
      </c>
      <c r="Q578" s="313"/>
      <c r="R578" s="313">
        <v>5</v>
      </c>
      <c r="S578" s="313"/>
      <c r="T578" s="313"/>
      <c r="U578" s="313"/>
      <c r="V578" s="313"/>
      <c r="W578" s="313"/>
      <c r="X578" s="313"/>
      <c r="Y578" s="313"/>
      <c r="Z578" s="313">
        <v>6.17</v>
      </c>
      <c r="AA578" s="313">
        <v>5</v>
      </c>
      <c r="AB578" s="313">
        <v>7.057</v>
      </c>
      <c r="AC578" s="313"/>
      <c r="AD578" s="313">
        <v>3.2</v>
      </c>
      <c r="AE578" s="313">
        <v>26.7</v>
      </c>
      <c r="AF578" s="313"/>
      <c r="AG578" s="313">
        <v>10.8212</v>
      </c>
    </row>
    <row r="579" s="304" customFormat="1" ht="22.8" customHeight="1" spans="1:33">
      <c r="A579" s="309"/>
      <c r="B579" s="309"/>
      <c r="C579" s="309"/>
      <c r="D579" s="312" t="s">
        <v>1131</v>
      </c>
      <c r="E579" s="312" t="s">
        <v>1132</v>
      </c>
      <c r="F579" s="313">
        <v>91.9482</v>
      </c>
      <c r="G579" s="313">
        <v>10</v>
      </c>
      <c r="H579" s="313">
        <v>5</v>
      </c>
      <c r="I579" s="313"/>
      <c r="J579" s="313"/>
      <c r="K579" s="313"/>
      <c r="L579" s="313"/>
      <c r="M579" s="313">
        <v>5</v>
      </c>
      <c r="N579" s="313"/>
      <c r="O579" s="313"/>
      <c r="P579" s="313">
        <v>8</v>
      </c>
      <c r="Q579" s="313"/>
      <c r="R579" s="313">
        <v>5</v>
      </c>
      <c r="S579" s="313"/>
      <c r="T579" s="313"/>
      <c r="U579" s="313"/>
      <c r="V579" s="313"/>
      <c r="W579" s="313"/>
      <c r="X579" s="313"/>
      <c r="Y579" s="313"/>
      <c r="Z579" s="313">
        <v>6.17</v>
      </c>
      <c r="AA579" s="313">
        <v>5</v>
      </c>
      <c r="AB579" s="313">
        <v>7.057</v>
      </c>
      <c r="AC579" s="313"/>
      <c r="AD579" s="313">
        <v>3.2</v>
      </c>
      <c r="AE579" s="313">
        <v>26.7</v>
      </c>
      <c r="AF579" s="313"/>
      <c r="AG579" s="313">
        <v>10.8212</v>
      </c>
    </row>
    <row r="580" s="304" customFormat="1" ht="22.8" customHeight="1" spans="1:33">
      <c r="A580" s="321" t="s">
        <v>892</v>
      </c>
      <c r="B580" s="321"/>
      <c r="C580" s="321"/>
      <c r="D580" s="311" t="s">
        <v>892</v>
      </c>
      <c r="E580" s="311" t="s">
        <v>233</v>
      </c>
      <c r="F580" s="313">
        <v>91.9482</v>
      </c>
      <c r="G580" s="313">
        <v>10</v>
      </c>
      <c r="H580" s="313">
        <v>5</v>
      </c>
      <c r="I580" s="313"/>
      <c r="J580" s="313"/>
      <c r="K580" s="313"/>
      <c r="L580" s="313"/>
      <c r="M580" s="313">
        <v>5</v>
      </c>
      <c r="N580" s="313"/>
      <c r="O580" s="313"/>
      <c r="P580" s="313">
        <v>8</v>
      </c>
      <c r="Q580" s="313"/>
      <c r="R580" s="313">
        <v>5</v>
      </c>
      <c r="S580" s="313"/>
      <c r="T580" s="313"/>
      <c r="U580" s="313"/>
      <c r="V580" s="313"/>
      <c r="W580" s="313"/>
      <c r="X580" s="313"/>
      <c r="Y580" s="313"/>
      <c r="Z580" s="313">
        <v>6.17</v>
      </c>
      <c r="AA580" s="313">
        <v>5</v>
      </c>
      <c r="AB580" s="313">
        <v>7.057</v>
      </c>
      <c r="AC580" s="313"/>
      <c r="AD580" s="313">
        <v>3.2</v>
      </c>
      <c r="AE580" s="313">
        <v>26.7</v>
      </c>
      <c r="AF580" s="313"/>
      <c r="AG580" s="313">
        <v>10.8212</v>
      </c>
    </row>
    <row r="581" s="304" customFormat="1" ht="22.8" customHeight="1" spans="1:33">
      <c r="A581" s="321" t="s">
        <v>892</v>
      </c>
      <c r="B581" s="321" t="s">
        <v>565</v>
      </c>
      <c r="C581" s="321"/>
      <c r="D581" s="311" t="s">
        <v>893</v>
      </c>
      <c r="E581" s="311" t="s">
        <v>234</v>
      </c>
      <c r="F581" s="313">
        <v>91.9482</v>
      </c>
      <c r="G581" s="313">
        <v>10</v>
      </c>
      <c r="H581" s="313">
        <v>5</v>
      </c>
      <c r="I581" s="313"/>
      <c r="J581" s="313"/>
      <c r="K581" s="313"/>
      <c r="L581" s="313"/>
      <c r="M581" s="313">
        <v>5</v>
      </c>
      <c r="N581" s="313"/>
      <c r="O581" s="313"/>
      <c r="P581" s="313">
        <v>8</v>
      </c>
      <c r="Q581" s="313"/>
      <c r="R581" s="313">
        <v>5</v>
      </c>
      <c r="S581" s="313"/>
      <c r="T581" s="313"/>
      <c r="U581" s="313"/>
      <c r="V581" s="313"/>
      <c r="W581" s="313"/>
      <c r="X581" s="313"/>
      <c r="Y581" s="313"/>
      <c r="Z581" s="313">
        <v>6.17</v>
      </c>
      <c r="AA581" s="313">
        <v>5</v>
      </c>
      <c r="AB581" s="313">
        <v>7.057</v>
      </c>
      <c r="AC581" s="313"/>
      <c r="AD581" s="313">
        <v>3.2</v>
      </c>
      <c r="AE581" s="313">
        <v>26.7</v>
      </c>
      <c r="AF581" s="313"/>
      <c r="AG581" s="313">
        <v>10.8212</v>
      </c>
    </row>
    <row r="582" s="304" customFormat="1" ht="22.8" customHeight="1" spans="1:33">
      <c r="A582" s="314" t="s">
        <v>892</v>
      </c>
      <c r="B582" s="314" t="s">
        <v>565</v>
      </c>
      <c r="C582" s="314" t="s">
        <v>565</v>
      </c>
      <c r="D582" s="315" t="s">
        <v>894</v>
      </c>
      <c r="E582" s="316" t="s">
        <v>567</v>
      </c>
      <c r="F582" s="318">
        <v>91.9482</v>
      </c>
      <c r="G582" s="318">
        <v>10</v>
      </c>
      <c r="H582" s="318">
        <v>5</v>
      </c>
      <c r="I582" s="318"/>
      <c r="J582" s="318"/>
      <c r="K582" s="318"/>
      <c r="L582" s="318"/>
      <c r="M582" s="318">
        <v>5</v>
      </c>
      <c r="N582" s="318"/>
      <c r="O582" s="318"/>
      <c r="P582" s="318">
        <v>8</v>
      </c>
      <c r="Q582" s="318"/>
      <c r="R582" s="318">
        <v>5</v>
      </c>
      <c r="S582" s="318"/>
      <c r="T582" s="318"/>
      <c r="U582" s="318"/>
      <c r="V582" s="318"/>
      <c r="W582" s="318"/>
      <c r="X582" s="318"/>
      <c r="Y582" s="318"/>
      <c r="Z582" s="318">
        <v>6.17</v>
      </c>
      <c r="AA582" s="318">
        <v>5</v>
      </c>
      <c r="AB582" s="318">
        <v>7.057</v>
      </c>
      <c r="AC582" s="318"/>
      <c r="AD582" s="318">
        <v>3.2</v>
      </c>
      <c r="AE582" s="318">
        <v>26.7</v>
      </c>
      <c r="AF582" s="318"/>
      <c r="AG582" s="318">
        <v>10.8212</v>
      </c>
    </row>
    <row r="583" s="304" customFormat="1" ht="22.8" customHeight="1" spans="1:33">
      <c r="A583" s="309"/>
      <c r="B583" s="309"/>
      <c r="C583" s="309"/>
      <c r="D583" s="311" t="s">
        <v>1133</v>
      </c>
      <c r="E583" s="311" t="s">
        <v>1134</v>
      </c>
      <c r="F583" s="313">
        <v>239.6138</v>
      </c>
      <c r="G583" s="313">
        <v>30</v>
      </c>
      <c r="H583" s="313">
        <v>20</v>
      </c>
      <c r="I583" s="313"/>
      <c r="J583" s="313"/>
      <c r="K583" s="313"/>
      <c r="L583" s="313">
        <v>15</v>
      </c>
      <c r="M583" s="313">
        <v>1</v>
      </c>
      <c r="N583" s="313"/>
      <c r="O583" s="313"/>
      <c r="P583" s="313">
        <v>10</v>
      </c>
      <c r="Q583" s="313"/>
      <c r="R583" s="313">
        <v>15</v>
      </c>
      <c r="S583" s="313">
        <v>5</v>
      </c>
      <c r="T583" s="313">
        <v>1</v>
      </c>
      <c r="U583" s="313">
        <v>2</v>
      </c>
      <c r="V583" s="313"/>
      <c r="W583" s="313"/>
      <c r="X583" s="313"/>
      <c r="Y583" s="313"/>
      <c r="Z583" s="313">
        <v>5</v>
      </c>
      <c r="AA583" s="313">
        <v>1</v>
      </c>
      <c r="AB583" s="313">
        <v>18.5839</v>
      </c>
      <c r="AC583" s="313"/>
      <c r="AD583" s="313"/>
      <c r="AE583" s="313">
        <v>68.52</v>
      </c>
      <c r="AF583" s="313"/>
      <c r="AG583" s="313">
        <v>47.5099</v>
      </c>
    </row>
    <row r="584" s="304" customFormat="1" ht="22.8" customHeight="1" spans="1:33">
      <c r="A584" s="309"/>
      <c r="B584" s="309"/>
      <c r="C584" s="309"/>
      <c r="D584" s="312" t="s">
        <v>1135</v>
      </c>
      <c r="E584" s="312" t="s">
        <v>1136</v>
      </c>
      <c r="F584" s="313">
        <v>239.6138</v>
      </c>
      <c r="G584" s="313">
        <v>30</v>
      </c>
      <c r="H584" s="313">
        <v>20</v>
      </c>
      <c r="I584" s="313"/>
      <c r="J584" s="313"/>
      <c r="K584" s="313"/>
      <c r="L584" s="313">
        <v>15</v>
      </c>
      <c r="M584" s="313">
        <v>1</v>
      </c>
      <c r="N584" s="313"/>
      <c r="O584" s="313"/>
      <c r="P584" s="313">
        <v>10</v>
      </c>
      <c r="Q584" s="313"/>
      <c r="R584" s="313">
        <v>15</v>
      </c>
      <c r="S584" s="313">
        <v>5</v>
      </c>
      <c r="T584" s="313">
        <v>1</v>
      </c>
      <c r="U584" s="313">
        <v>2</v>
      </c>
      <c r="V584" s="313"/>
      <c r="W584" s="313"/>
      <c r="X584" s="313"/>
      <c r="Y584" s="313"/>
      <c r="Z584" s="313">
        <v>5</v>
      </c>
      <c r="AA584" s="313">
        <v>1</v>
      </c>
      <c r="AB584" s="313">
        <v>18.5839</v>
      </c>
      <c r="AC584" s="313"/>
      <c r="AD584" s="313"/>
      <c r="AE584" s="313">
        <v>68.52</v>
      </c>
      <c r="AF584" s="313"/>
      <c r="AG584" s="313">
        <v>47.5099</v>
      </c>
    </row>
    <row r="585" s="304" customFormat="1" ht="22.8" customHeight="1" spans="1:33">
      <c r="A585" s="321" t="s">
        <v>932</v>
      </c>
      <c r="B585" s="321"/>
      <c r="C585" s="321"/>
      <c r="D585" s="311" t="s">
        <v>932</v>
      </c>
      <c r="E585" s="311" t="s">
        <v>385</v>
      </c>
      <c r="F585" s="313">
        <v>239.6138</v>
      </c>
      <c r="G585" s="313">
        <v>30</v>
      </c>
      <c r="H585" s="313">
        <v>20</v>
      </c>
      <c r="I585" s="313"/>
      <c r="J585" s="313"/>
      <c r="K585" s="313"/>
      <c r="L585" s="313">
        <v>15</v>
      </c>
      <c r="M585" s="313">
        <v>1</v>
      </c>
      <c r="N585" s="313"/>
      <c r="O585" s="313"/>
      <c r="P585" s="313">
        <v>10</v>
      </c>
      <c r="Q585" s="313"/>
      <c r="R585" s="313">
        <v>15</v>
      </c>
      <c r="S585" s="313">
        <v>5</v>
      </c>
      <c r="T585" s="313">
        <v>1</v>
      </c>
      <c r="U585" s="313">
        <v>2</v>
      </c>
      <c r="V585" s="313"/>
      <c r="W585" s="313"/>
      <c r="X585" s="313"/>
      <c r="Y585" s="313"/>
      <c r="Z585" s="313">
        <v>5</v>
      </c>
      <c r="AA585" s="313">
        <v>1</v>
      </c>
      <c r="AB585" s="313">
        <v>18.5839</v>
      </c>
      <c r="AC585" s="313"/>
      <c r="AD585" s="313"/>
      <c r="AE585" s="313">
        <v>68.52</v>
      </c>
      <c r="AF585" s="313"/>
      <c r="AG585" s="313">
        <v>47.5099</v>
      </c>
    </row>
    <row r="586" s="304" customFormat="1" ht="22.8" customHeight="1" spans="1:33">
      <c r="A586" s="321" t="s">
        <v>932</v>
      </c>
      <c r="B586" s="321" t="s">
        <v>565</v>
      </c>
      <c r="C586" s="321"/>
      <c r="D586" s="311" t="s">
        <v>933</v>
      </c>
      <c r="E586" s="311" t="s">
        <v>386</v>
      </c>
      <c r="F586" s="313">
        <v>239.6138</v>
      </c>
      <c r="G586" s="313">
        <v>30</v>
      </c>
      <c r="H586" s="313">
        <v>20</v>
      </c>
      <c r="I586" s="313"/>
      <c r="J586" s="313"/>
      <c r="K586" s="313"/>
      <c r="L586" s="313">
        <v>15</v>
      </c>
      <c r="M586" s="313">
        <v>1</v>
      </c>
      <c r="N586" s="313"/>
      <c r="O586" s="313"/>
      <c r="P586" s="313">
        <v>10</v>
      </c>
      <c r="Q586" s="313"/>
      <c r="R586" s="313">
        <v>15</v>
      </c>
      <c r="S586" s="313">
        <v>5</v>
      </c>
      <c r="T586" s="313">
        <v>1</v>
      </c>
      <c r="U586" s="313">
        <v>2</v>
      </c>
      <c r="V586" s="313"/>
      <c r="W586" s="313"/>
      <c r="X586" s="313"/>
      <c r="Y586" s="313"/>
      <c r="Z586" s="313">
        <v>5</v>
      </c>
      <c r="AA586" s="313">
        <v>1</v>
      </c>
      <c r="AB586" s="313">
        <v>18.5839</v>
      </c>
      <c r="AC586" s="313"/>
      <c r="AD586" s="313"/>
      <c r="AE586" s="313">
        <v>68.52</v>
      </c>
      <c r="AF586" s="313"/>
      <c r="AG586" s="313">
        <v>47.5099</v>
      </c>
    </row>
    <row r="587" s="304" customFormat="1" ht="22.8" customHeight="1" spans="1:33">
      <c r="A587" s="314" t="s">
        <v>932</v>
      </c>
      <c r="B587" s="314" t="s">
        <v>565</v>
      </c>
      <c r="C587" s="314" t="s">
        <v>565</v>
      </c>
      <c r="D587" s="315" t="s">
        <v>934</v>
      </c>
      <c r="E587" s="316" t="s">
        <v>567</v>
      </c>
      <c r="F587" s="318">
        <v>239.6138</v>
      </c>
      <c r="G587" s="318">
        <v>30</v>
      </c>
      <c r="H587" s="318">
        <v>20</v>
      </c>
      <c r="I587" s="318"/>
      <c r="J587" s="318"/>
      <c r="K587" s="318"/>
      <c r="L587" s="318">
        <v>15</v>
      </c>
      <c r="M587" s="318">
        <v>1</v>
      </c>
      <c r="N587" s="318"/>
      <c r="O587" s="318"/>
      <c r="P587" s="318">
        <v>10</v>
      </c>
      <c r="Q587" s="318"/>
      <c r="R587" s="318">
        <v>15</v>
      </c>
      <c r="S587" s="318">
        <v>5</v>
      </c>
      <c r="T587" s="318">
        <v>1</v>
      </c>
      <c r="U587" s="318">
        <v>2</v>
      </c>
      <c r="V587" s="318"/>
      <c r="W587" s="318"/>
      <c r="X587" s="318"/>
      <c r="Y587" s="318"/>
      <c r="Z587" s="318">
        <v>5</v>
      </c>
      <c r="AA587" s="318">
        <v>1</v>
      </c>
      <c r="AB587" s="318">
        <v>18.5839</v>
      </c>
      <c r="AC587" s="318"/>
      <c r="AD587" s="318"/>
      <c r="AE587" s="318">
        <v>68.52</v>
      </c>
      <c r="AF587" s="318"/>
      <c r="AG587" s="318">
        <v>47.5099</v>
      </c>
    </row>
    <row r="588" s="304" customFormat="1" ht="22.8" customHeight="1" spans="1:33">
      <c r="A588" s="309"/>
      <c r="B588" s="309"/>
      <c r="C588" s="309"/>
      <c r="D588" s="311" t="s">
        <v>1137</v>
      </c>
      <c r="E588" s="311" t="s">
        <v>1138</v>
      </c>
      <c r="F588" s="313">
        <v>326.0882</v>
      </c>
      <c r="G588" s="313">
        <v>30</v>
      </c>
      <c r="H588" s="313">
        <v>5</v>
      </c>
      <c r="I588" s="313"/>
      <c r="J588" s="313"/>
      <c r="K588" s="313">
        <v>10</v>
      </c>
      <c r="L588" s="313">
        <v>25</v>
      </c>
      <c r="M588" s="313"/>
      <c r="N588" s="313"/>
      <c r="O588" s="313"/>
      <c r="P588" s="313">
        <v>15</v>
      </c>
      <c r="Q588" s="313"/>
      <c r="R588" s="313">
        <v>20</v>
      </c>
      <c r="S588" s="313"/>
      <c r="T588" s="313">
        <v>3</v>
      </c>
      <c r="U588" s="313">
        <v>2</v>
      </c>
      <c r="V588" s="313"/>
      <c r="W588" s="313"/>
      <c r="X588" s="313"/>
      <c r="Y588" s="313"/>
      <c r="Z588" s="313">
        <v>34</v>
      </c>
      <c r="AA588" s="313"/>
      <c r="AB588" s="313">
        <v>26.9672</v>
      </c>
      <c r="AC588" s="313"/>
      <c r="AD588" s="313"/>
      <c r="AE588" s="313">
        <v>96.672</v>
      </c>
      <c r="AF588" s="313"/>
      <c r="AG588" s="313">
        <v>58.449</v>
      </c>
    </row>
    <row r="589" s="304" customFormat="1" ht="22.8" customHeight="1" spans="1:33">
      <c r="A589" s="309"/>
      <c r="B589" s="309"/>
      <c r="C589" s="309"/>
      <c r="D589" s="312" t="s">
        <v>1139</v>
      </c>
      <c r="E589" s="312" t="s">
        <v>1140</v>
      </c>
      <c r="F589" s="313">
        <v>326.0882</v>
      </c>
      <c r="G589" s="313">
        <v>30</v>
      </c>
      <c r="H589" s="313">
        <v>5</v>
      </c>
      <c r="I589" s="313"/>
      <c r="J589" s="313"/>
      <c r="K589" s="313">
        <v>10</v>
      </c>
      <c r="L589" s="313">
        <v>25</v>
      </c>
      <c r="M589" s="313"/>
      <c r="N589" s="313"/>
      <c r="O589" s="313"/>
      <c r="P589" s="313">
        <v>15</v>
      </c>
      <c r="Q589" s="313"/>
      <c r="R589" s="313">
        <v>20</v>
      </c>
      <c r="S589" s="313"/>
      <c r="T589" s="313">
        <v>3</v>
      </c>
      <c r="U589" s="313">
        <v>2</v>
      </c>
      <c r="V589" s="313"/>
      <c r="W589" s="313"/>
      <c r="X589" s="313"/>
      <c r="Y589" s="313"/>
      <c r="Z589" s="313">
        <v>34</v>
      </c>
      <c r="AA589" s="313"/>
      <c r="AB589" s="313">
        <v>26.9672</v>
      </c>
      <c r="AC589" s="313"/>
      <c r="AD589" s="313"/>
      <c r="AE589" s="313">
        <v>96.672</v>
      </c>
      <c r="AF589" s="313"/>
      <c r="AG589" s="313">
        <v>58.449</v>
      </c>
    </row>
    <row r="590" s="304" customFormat="1" ht="22.8" customHeight="1" spans="1:33">
      <c r="A590" s="321" t="s">
        <v>932</v>
      </c>
      <c r="B590" s="321"/>
      <c r="C590" s="321"/>
      <c r="D590" s="311" t="s">
        <v>932</v>
      </c>
      <c r="E590" s="311" t="s">
        <v>385</v>
      </c>
      <c r="F590" s="313">
        <v>326.0882</v>
      </c>
      <c r="G590" s="313">
        <v>30</v>
      </c>
      <c r="H590" s="313">
        <v>5</v>
      </c>
      <c r="I590" s="313"/>
      <c r="J590" s="313"/>
      <c r="K590" s="313">
        <v>10</v>
      </c>
      <c r="L590" s="313">
        <v>25</v>
      </c>
      <c r="M590" s="313"/>
      <c r="N590" s="313"/>
      <c r="O590" s="313"/>
      <c r="P590" s="313">
        <v>15</v>
      </c>
      <c r="Q590" s="313"/>
      <c r="R590" s="313">
        <v>20</v>
      </c>
      <c r="S590" s="313"/>
      <c r="T590" s="313">
        <v>3</v>
      </c>
      <c r="U590" s="313">
        <v>2</v>
      </c>
      <c r="V590" s="313"/>
      <c r="W590" s="313"/>
      <c r="X590" s="313"/>
      <c r="Y590" s="313"/>
      <c r="Z590" s="313">
        <v>34</v>
      </c>
      <c r="AA590" s="313"/>
      <c r="AB590" s="313">
        <v>26.9672</v>
      </c>
      <c r="AC590" s="313"/>
      <c r="AD590" s="313"/>
      <c r="AE590" s="313">
        <v>96.672</v>
      </c>
      <c r="AF590" s="313"/>
      <c r="AG590" s="313">
        <v>58.449</v>
      </c>
    </row>
    <row r="591" s="304" customFormat="1" ht="22.8" customHeight="1" spans="1:33">
      <c r="A591" s="321" t="s">
        <v>932</v>
      </c>
      <c r="B591" s="321" t="s">
        <v>565</v>
      </c>
      <c r="C591" s="321"/>
      <c r="D591" s="311" t="s">
        <v>933</v>
      </c>
      <c r="E591" s="311" t="s">
        <v>386</v>
      </c>
      <c r="F591" s="313">
        <v>326.0882</v>
      </c>
      <c r="G591" s="313">
        <v>30</v>
      </c>
      <c r="H591" s="313">
        <v>5</v>
      </c>
      <c r="I591" s="313"/>
      <c r="J591" s="313"/>
      <c r="K591" s="313">
        <v>10</v>
      </c>
      <c r="L591" s="313">
        <v>25</v>
      </c>
      <c r="M591" s="313"/>
      <c r="N591" s="313"/>
      <c r="O591" s="313"/>
      <c r="P591" s="313">
        <v>15</v>
      </c>
      <c r="Q591" s="313"/>
      <c r="R591" s="313">
        <v>20</v>
      </c>
      <c r="S591" s="313"/>
      <c r="T591" s="313">
        <v>3</v>
      </c>
      <c r="U591" s="313">
        <v>2</v>
      </c>
      <c r="V591" s="313"/>
      <c r="W591" s="313"/>
      <c r="X591" s="313"/>
      <c r="Y591" s="313"/>
      <c r="Z591" s="313">
        <v>34</v>
      </c>
      <c r="AA591" s="313"/>
      <c r="AB591" s="313">
        <v>26.9672</v>
      </c>
      <c r="AC591" s="313"/>
      <c r="AD591" s="313"/>
      <c r="AE591" s="313">
        <v>96.672</v>
      </c>
      <c r="AF591" s="313"/>
      <c r="AG591" s="313">
        <v>58.449</v>
      </c>
    </row>
    <row r="592" s="304" customFormat="1" ht="22.8" customHeight="1" spans="1:33">
      <c r="A592" s="314" t="s">
        <v>932</v>
      </c>
      <c r="B592" s="314" t="s">
        <v>565</v>
      </c>
      <c r="C592" s="314" t="s">
        <v>565</v>
      </c>
      <c r="D592" s="315" t="s">
        <v>934</v>
      </c>
      <c r="E592" s="316" t="s">
        <v>567</v>
      </c>
      <c r="F592" s="318">
        <v>326.0882</v>
      </c>
      <c r="G592" s="318">
        <v>30</v>
      </c>
      <c r="H592" s="318">
        <v>5</v>
      </c>
      <c r="I592" s="318"/>
      <c r="J592" s="318"/>
      <c r="K592" s="318">
        <v>10</v>
      </c>
      <c r="L592" s="318">
        <v>25</v>
      </c>
      <c r="M592" s="318"/>
      <c r="N592" s="318"/>
      <c r="O592" s="318"/>
      <c r="P592" s="318">
        <v>15</v>
      </c>
      <c r="Q592" s="318"/>
      <c r="R592" s="318">
        <v>20</v>
      </c>
      <c r="S592" s="318"/>
      <c r="T592" s="318">
        <v>3</v>
      </c>
      <c r="U592" s="318">
        <v>2</v>
      </c>
      <c r="V592" s="318"/>
      <c r="W592" s="318"/>
      <c r="X592" s="318"/>
      <c r="Y592" s="318"/>
      <c r="Z592" s="318">
        <v>34</v>
      </c>
      <c r="AA592" s="318"/>
      <c r="AB592" s="318">
        <v>26.9672</v>
      </c>
      <c r="AC592" s="318"/>
      <c r="AD592" s="318"/>
      <c r="AE592" s="318">
        <v>96.672</v>
      </c>
      <c r="AF592" s="318"/>
      <c r="AG592" s="318">
        <v>58.449</v>
      </c>
    </row>
    <row r="593" s="304" customFormat="1" ht="22.8" customHeight="1" spans="1:33">
      <c r="A593" s="309"/>
      <c r="B593" s="309"/>
      <c r="C593" s="309"/>
      <c r="D593" s="311" t="s">
        <v>1141</v>
      </c>
      <c r="E593" s="311" t="s">
        <v>1142</v>
      </c>
      <c r="F593" s="313">
        <v>243.8675</v>
      </c>
      <c r="G593" s="313">
        <v>25</v>
      </c>
      <c r="H593" s="313">
        <v>18</v>
      </c>
      <c r="I593" s="313"/>
      <c r="J593" s="313"/>
      <c r="K593" s="313">
        <v>1.5</v>
      </c>
      <c r="L593" s="313">
        <v>23</v>
      </c>
      <c r="M593" s="313"/>
      <c r="N593" s="313"/>
      <c r="O593" s="313"/>
      <c r="P593" s="313">
        <v>18</v>
      </c>
      <c r="Q593" s="313"/>
      <c r="R593" s="313">
        <v>8</v>
      </c>
      <c r="S593" s="313"/>
      <c r="T593" s="313">
        <v>2</v>
      </c>
      <c r="U593" s="313">
        <v>1</v>
      </c>
      <c r="V593" s="313">
        <v>1</v>
      </c>
      <c r="W593" s="313"/>
      <c r="X593" s="313"/>
      <c r="Y593" s="313">
        <v>4</v>
      </c>
      <c r="Z593" s="313">
        <v>8</v>
      </c>
      <c r="AA593" s="313">
        <v>8</v>
      </c>
      <c r="AB593" s="313">
        <v>17.7402</v>
      </c>
      <c r="AC593" s="313"/>
      <c r="AD593" s="313"/>
      <c r="AE593" s="313">
        <v>67.332</v>
      </c>
      <c r="AF593" s="313"/>
      <c r="AG593" s="313">
        <v>41.2953</v>
      </c>
    </row>
    <row r="594" s="304" customFormat="1" ht="22.8" customHeight="1" spans="1:33">
      <c r="A594" s="309"/>
      <c r="B594" s="309"/>
      <c r="C594" s="309"/>
      <c r="D594" s="312" t="s">
        <v>1143</v>
      </c>
      <c r="E594" s="312" t="s">
        <v>1144</v>
      </c>
      <c r="F594" s="313">
        <v>243.8675</v>
      </c>
      <c r="G594" s="313">
        <v>25</v>
      </c>
      <c r="H594" s="313">
        <v>18</v>
      </c>
      <c r="I594" s="313"/>
      <c r="J594" s="313"/>
      <c r="K594" s="313">
        <v>1.5</v>
      </c>
      <c r="L594" s="313">
        <v>23</v>
      </c>
      <c r="M594" s="313"/>
      <c r="N594" s="313"/>
      <c r="O594" s="313"/>
      <c r="P594" s="313">
        <v>18</v>
      </c>
      <c r="Q594" s="313"/>
      <c r="R594" s="313">
        <v>8</v>
      </c>
      <c r="S594" s="313"/>
      <c r="T594" s="313">
        <v>2</v>
      </c>
      <c r="U594" s="313">
        <v>1</v>
      </c>
      <c r="V594" s="313">
        <v>1</v>
      </c>
      <c r="W594" s="313"/>
      <c r="X594" s="313"/>
      <c r="Y594" s="313">
        <v>4</v>
      </c>
      <c r="Z594" s="313">
        <v>8</v>
      </c>
      <c r="AA594" s="313">
        <v>8</v>
      </c>
      <c r="AB594" s="313">
        <v>17.7402</v>
      </c>
      <c r="AC594" s="313"/>
      <c r="AD594" s="313"/>
      <c r="AE594" s="313">
        <v>67.332</v>
      </c>
      <c r="AF594" s="313"/>
      <c r="AG594" s="313">
        <v>41.2953</v>
      </c>
    </row>
    <row r="595" s="304" customFormat="1" ht="22.8" customHeight="1" spans="1:33">
      <c r="A595" s="321" t="s">
        <v>932</v>
      </c>
      <c r="B595" s="321"/>
      <c r="C595" s="321"/>
      <c r="D595" s="311" t="s">
        <v>932</v>
      </c>
      <c r="E595" s="311" t="s">
        <v>385</v>
      </c>
      <c r="F595" s="313">
        <v>243.8675</v>
      </c>
      <c r="G595" s="313">
        <v>25</v>
      </c>
      <c r="H595" s="313">
        <v>18</v>
      </c>
      <c r="I595" s="313"/>
      <c r="J595" s="313"/>
      <c r="K595" s="313">
        <v>1.5</v>
      </c>
      <c r="L595" s="313">
        <v>23</v>
      </c>
      <c r="M595" s="313"/>
      <c r="N595" s="313"/>
      <c r="O595" s="313"/>
      <c r="P595" s="313">
        <v>18</v>
      </c>
      <c r="Q595" s="313"/>
      <c r="R595" s="313">
        <v>8</v>
      </c>
      <c r="S595" s="313"/>
      <c r="T595" s="313">
        <v>2</v>
      </c>
      <c r="U595" s="313">
        <v>1</v>
      </c>
      <c r="V595" s="313">
        <v>1</v>
      </c>
      <c r="W595" s="313"/>
      <c r="X595" s="313"/>
      <c r="Y595" s="313">
        <v>4</v>
      </c>
      <c r="Z595" s="313">
        <v>8</v>
      </c>
      <c r="AA595" s="313">
        <v>8</v>
      </c>
      <c r="AB595" s="313">
        <v>17.7402</v>
      </c>
      <c r="AC595" s="313"/>
      <c r="AD595" s="313"/>
      <c r="AE595" s="313">
        <v>67.332</v>
      </c>
      <c r="AF595" s="313"/>
      <c r="AG595" s="313">
        <v>41.2953</v>
      </c>
    </row>
    <row r="596" s="304" customFormat="1" ht="22.8" customHeight="1" spans="1:33">
      <c r="A596" s="321" t="s">
        <v>932</v>
      </c>
      <c r="B596" s="321" t="s">
        <v>565</v>
      </c>
      <c r="C596" s="321"/>
      <c r="D596" s="311" t="s">
        <v>933</v>
      </c>
      <c r="E596" s="311" t="s">
        <v>386</v>
      </c>
      <c r="F596" s="313">
        <v>243.8675</v>
      </c>
      <c r="G596" s="313">
        <v>25</v>
      </c>
      <c r="H596" s="313">
        <v>18</v>
      </c>
      <c r="I596" s="313"/>
      <c r="J596" s="313"/>
      <c r="K596" s="313">
        <v>1.5</v>
      </c>
      <c r="L596" s="313">
        <v>23</v>
      </c>
      <c r="M596" s="313"/>
      <c r="N596" s="313"/>
      <c r="O596" s="313"/>
      <c r="P596" s="313">
        <v>18</v>
      </c>
      <c r="Q596" s="313"/>
      <c r="R596" s="313">
        <v>8</v>
      </c>
      <c r="S596" s="313"/>
      <c r="T596" s="313">
        <v>2</v>
      </c>
      <c r="U596" s="313">
        <v>1</v>
      </c>
      <c r="V596" s="313">
        <v>1</v>
      </c>
      <c r="W596" s="313"/>
      <c r="X596" s="313"/>
      <c r="Y596" s="313">
        <v>4</v>
      </c>
      <c r="Z596" s="313">
        <v>8</v>
      </c>
      <c r="AA596" s="313">
        <v>8</v>
      </c>
      <c r="AB596" s="313">
        <v>17.7402</v>
      </c>
      <c r="AC596" s="313"/>
      <c r="AD596" s="313"/>
      <c r="AE596" s="313">
        <v>67.332</v>
      </c>
      <c r="AF596" s="313"/>
      <c r="AG596" s="313">
        <v>41.2953</v>
      </c>
    </row>
    <row r="597" s="304" customFormat="1" ht="22.8" customHeight="1" spans="1:33">
      <c r="A597" s="314" t="s">
        <v>932</v>
      </c>
      <c r="B597" s="314" t="s">
        <v>565</v>
      </c>
      <c r="C597" s="314" t="s">
        <v>565</v>
      </c>
      <c r="D597" s="315" t="s">
        <v>934</v>
      </c>
      <c r="E597" s="316" t="s">
        <v>567</v>
      </c>
      <c r="F597" s="318">
        <v>243.8675</v>
      </c>
      <c r="G597" s="318">
        <v>25</v>
      </c>
      <c r="H597" s="318">
        <v>18</v>
      </c>
      <c r="I597" s="318"/>
      <c r="J597" s="318"/>
      <c r="K597" s="318">
        <v>1.5</v>
      </c>
      <c r="L597" s="318">
        <v>23</v>
      </c>
      <c r="M597" s="318"/>
      <c r="N597" s="318"/>
      <c r="O597" s="318"/>
      <c r="P597" s="318">
        <v>18</v>
      </c>
      <c r="Q597" s="318"/>
      <c r="R597" s="318">
        <v>8</v>
      </c>
      <c r="S597" s="318"/>
      <c r="T597" s="318">
        <v>2</v>
      </c>
      <c r="U597" s="318">
        <v>1</v>
      </c>
      <c r="V597" s="318">
        <v>1</v>
      </c>
      <c r="W597" s="318"/>
      <c r="X597" s="318"/>
      <c r="Y597" s="318">
        <v>4</v>
      </c>
      <c r="Z597" s="318">
        <v>8</v>
      </c>
      <c r="AA597" s="318">
        <v>8</v>
      </c>
      <c r="AB597" s="318">
        <v>17.7402</v>
      </c>
      <c r="AC597" s="318"/>
      <c r="AD597" s="318"/>
      <c r="AE597" s="318">
        <v>67.332</v>
      </c>
      <c r="AF597" s="318"/>
      <c r="AG597" s="318">
        <v>41.2953</v>
      </c>
    </row>
    <row r="598" s="304" customFormat="1" ht="22.8" customHeight="1" spans="1:33">
      <c r="A598" s="309"/>
      <c r="B598" s="309"/>
      <c r="C598" s="309"/>
      <c r="D598" s="311" t="s">
        <v>1145</v>
      </c>
      <c r="E598" s="311" t="s">
        <v>1146</v>
      </c>
      <c r="F598" s="313">
        <v>273.4904</v>
      </c>
      <c r="G598" s="313">
        <v>20</v>
      </c>
      <c r="H598" s="313">
        <v>30</v>
      </c>
      <c r="I598" s="313"/>
      <c r="J598" s="313"/>
      <c r="K598" s="313">
        <v>2</v>
      </c>
      <c r="L598" s="313">
        <v>28</v>
      </c>
      <c r="M598" s="313"/>
      <c r="N598" s="313"/>
      <c r="O598" s="313"/>
      <c r="P598" s="313">
        <v>42.18</v>
      </c>
      <c r="Q598" s="313"/>
      <c r="R598" s="313">
        <v>12</v>
      </c>
      <c r="S598" s="313"/>
      <c r="T598" s="313">
        <v>5</v>
      </c>
      <c r="U598" s="313">
        <v>2</v>
      </c>
      <c r="V598" s="313"/>
      <c r="W598" s="313"/>
      <c r="X598" s="313"/>
      <c r="Y598" s="313"/>
      <c r="Z598" s="313">
        <v>5</v>
      </c>
      <c r="AA598" s="313">
        <v>2</v>
      </c>
      <c r="AB598" s="313">
        <v>20.2073</v>
      </c>
      <c r="AC598" s="313"/>
      <c r="AD598" s="313"/>
      <c r="AE598" s="313">
        <v>74.844</v>
      </c>
      <c r="AF598" s="313"/>
      <c r="AG598" s="313">
        <v>30.2591</v>
      </c>
    </row>
    <row r="599" s="304" customFormat="1" ht="22.8" customHeight="1" spans="1:33">
      <c r="A599" s="309"/>
      <c r="B599" s="309"/>
      <c r="C599" s="309"/>
      <c r="D599" s="312" t="s">
        <v>1147</v>
      </c>
      <c r="E599" s="312" t="s">
        <v>1148</v>
      </c>
      <c r="F599" s="313">
        <v>273.4904</v>
      </c>
      <c r="G599" s="313">
        <v>20</v>
      </c>
      <c r="H599" s="313">
        <v>30</v>
      </c>
      <c r="I599" s="313"/>
      <c r="J599" s="313"/>
      <c r="K599" s="313">
        <v>2</v>
      </c>
      <c r="L599" s="313">
        <v>28</v>
      </c>
      <c r="M599" s="313"/>
      <c r="N599" s="313"/>
      <c r="O599" s="313"/>
      <c r="P599" s="313">
        <v>42.18</v>
      </c>
      <c r="Q599" s="313"/>
      <c r="R599" s="313">
        <v>12</v>
      </c>
      <c r="S599" s="313"/>
      <c r="T599" s="313">
        <v>5</v>
      </c>
      <c r="U599" s="313">
        <v>2</v>
      </c>
      <c r="V599" s="313"/>
      <c r="W599" s="313"/>
      <c r="X599" s="313"/>
      <c r="Y599" s="313"/>
      <c r="Z599" s="313">
        <v>5</v>
      </c>
      <c r="AA599" s="313">
        <v>2</v>
      </c>
      <c r="AB599" s="313">
        <v>20.2073</v>
      </c>
      <c r="AC599" s="313"/>
      <c r="AD599" s="313"/>
      <c r="AE599" s="313">
        <v>74.844</v>
      </c>
      <c r="AF599" s="313"/>
      <c r="AG599" s="313">
        <v>30.2591</v>
      </c>
    </row>
    <row r="600" s="304" customFormat="1" ht="22.8" customHeight="1" spans="1:33">
      <c r="A600" s="321" t="s">
        <v>932</v>
      </c>
      <c r="B600" s="321"/>
      <c r="C600" s="321"/>
      <c r="D600" s="311" t="s">
        <v>932</v>
      </c>
      <c r="E600" s="311" t="s">
        <v>385</v>
      </c>
      <c r="F600" s="313">
        <v>273.4904</v>
      </c>
      <c r="G600" s="313">
        <v>20</v>
      </c>
      <c r="H600" s="313">
        <v>30</v>
      </c>
      <c r="I600" s="313"/>
      <c r="J600" s="313"/>
      <c r="K600" s="313">
        <v>2</v>
      </c>
      <c r="L600" s="313">
        <v>28</v>
      </c>
      <c r="M600" s="313"/>
      <c r="N600" s="313"/>
      <c r="O600" s="313"/>
      <c r="P600" s="313">
        <v>42.18</v>
      </c>
      <c r="Q600" s="313"/>
      <c r="R600" s="313">
        <v>12</v>
      </c>
      <c r="S600" s="313"/>
      <c r="T600" s="313">
        <v>5</v>
      </c>
      <c r="U600" s="313">
        <v>2</v>
      </c>
      <c r="V600" s="313"/>
      <c r="W600" s="313"/>
      <c r="X600" s="313"/>
      <c r="Y600" s="313"/>
      <c r="Z600" s="313">
        <v>5</v>
      </c>
      <c r="AA600" s="313">
        <v>2</v>
      </c>
      <c r="AB600" s="313">
        <v>20.2073</v>
      </c>
      <c r="AC600" s="313"/>
      <c r="AD600" s="313"/>
      <c r="AE600" s="313">
        <v>74.844</v>
      </c>
      <c r="AF600" s="313"/>
      <c r="AG600" s="313">
        <v>30.2591</v>
      </c>
    </row>
    <row r="601" s="304" customFormat="1" ht="22.8" customHeight="1" spans="1:33">
      <c r="A601" s="321" t="s">
        <v>932</v>
      </c>
      <c r="B601" s="321" t="s">
        <v>565</v>
      </c>
      <c r="C601" s="321"/>
      <c r="D601" s="311" t="s">
        <v>933</v>
      </c>
      <c r="E601" s="311" t="s">
        <v>386</v>
      </c>
      <c r="F601" s="313">
        <v>273.4904</v>
      </c>
      <c r="G601" s="313">
        <v>20</v>
      </c>
      <c r="H601" s="313">
        <v>30</v>
      </c>
      <c r="I601" s="313"/>
      <c r="J601" s="313"/>
      <c r="K601" s="313">
        <v>2</v>
      </c>
      <c r="L601" s="313">
        <v>28</v>
      </c>
      <c r="M601" s="313"/>
      <c r="N601" s="313"/>
      <c r="O601" s="313"/>
      <c r="P601" s="313">
        <v>42.18</v>
      </c>
      <c r="Q601" s="313"/>
      <c r="R601" s="313">
        <v>12</v>
      </c>
      <c r="S601" s="313"/>
      <c r="T601" s="313">
        <v>5</v>
      </c>
      <c r="U601" s="313">
        <v>2</v>
      </c>
      <c r="V601" s="313"/>
      <c r="W601" s="313"/>
      <c r="X601" s="313"/>
      <c r="Y601" s="313"/>
      <c r="Z601" s="313">
        <v>5</v>
      </c>
      <c r="AA601" s="313">
        <v>2</v>
      </c>
      <c r="AB601" s="313">
        <v>20.2073</v>
      </c>
      <c r="AC601" s="313"/>
      <c r="AD601" s="313"/>
      <c r="AE601" s="313">
        <v>74.844</v>
      </c>
      <c r="AF601" s="313"/>
      <c r="AG601" s="313">
        <v>30.2591</v>
      </c>
    </row>
    <row r="602" s="304" customFormat="1" ht="22.8" customHeight="1" spans="1:33">
      <c r="A602" s="314" t="s">
        <v>932</v>
      </c>
      <c r="B602" s="314" t="s">
        <v>565</v>
      </c>
      <c r="C602" s="314" t="s">
        <v>565</v>
      </c>
      <c r="D602" s="315" t="s">
        <v>934</v>
      </c>
      <c r="E602" s="316" t="s">
        <v>567</v>
      </c>
      <c r="F602" s="318">
        <v>273.4904</v>
      </c>
      <c r="G602" s="318">
        <v>20</v>
      </c>
      <c r="H602" s="318">
        <v>30</v>
      </c>
      <c r="I602" s="318"/>
      <c r="J602" s="318"/>
      <c r="K602" s="318">
        <v>2</v>
      </c>
      <c r="L602" s="318">
        <v>28</v>
      </c>
      <c r="M602" s="318"/>
      <c r="N602" s="318"/>
      <c r="O602" s="318"/>
      <c r="P602" s="318">
        <v>42.18</v>
      </c>
      <c r="Q602" s="318"/>
      <c r="R602" s="318">
        <v>12</v>
      </c>
      <c r="S602" s="318"/>
      <c r="T602" s="318">
        <v>5</v>
      </c>
      <c r="U602" s="318">
        <v>2</v>
      </c>
      <c r="V602" s="318"/>
      <c r="W602" s="318"/>
      <c r="X602" s="318"/>
      <c r="Y602" s="318"/>
      <c r="Z602" s="318">
        <v>5</v>
      </c>
      <c r="AA602" s="318">
        <v>2</v>
      </c>
      <c r="AB602" s="318">
        <v>20.2073</v>
      </c>
      <c r="AC602" s="318"/>
      <c r="AD602" s="318"/>
      <c r="AE602" s="318">
        <v>74.844</v>
      </c>
      <c r="AF602" s="318"/>
      <c r="AG602" s="318">
        <v>30.2591</v>
      </c>
    </row>
    <row r="603" s="304" customFormat="1" ht="22.8" customHeight="1" spans="1:33">
      <c r="A603" s="309"/>
      <c r="B603" s="309"/>
      <c r="C603" s="309"/>
      <c r="D603" s="311" t="s">
        <v>1149</v>
      </c>
      <c r="E603" s="311" t="s">
        <v>1150</v>
      </c>
      <c r="F603" s="313">
        <v>203.6752</v>
      </c>
      <c r="G603" s="313"/>
      <c r="H603" s="313"/>
      <c r="I603" s="313"/>
      <c r="J603" s="313"/>
      <c r="K603" s="313"/>
      <c r="L603" s="313"/>
      <c r="M603" s="313"/>
      <c r="N603" s="313"/>
      <c r="O603" s="313"/>
      <c r="P603" s="313"/>
      <c r="Q603" s="313"/>
      <c r="R603" s="313"/>
      <c r="S603" s="313"/>
      <c r="T603" s="313"/>
      <c r="U603" s="313"/>
      <c r="V603" s="313"/>
      <c r="W603" s="313"/>
      <c r="X603" s="313"/>
      <c r="Y603" s="313"/>
      <c r="Z603" s="313"/>
      <c r="AA603" s="313"/>
      <c r="AB603" s="313">
        <v>15.9063</v>
      </c>
      <c r="AC603" s="313"/>
      <c r="AD603" s="313"/>
      <c r="AE603" s="313">
        <v>59.832</v>
      </c>
      <c r="AF603" s="313"/>
      <c r="AG603" s="313">
        <v>127.9369</v>
      </c>
    </row>
    <row r="604" s="304" customFormat="1" ht="22.8" customHeight="1" spans="1:33">
      <c r="A604" s="309"/>
      <c r="B604" s="309"/>
      <c r="C604" s="309"/>
      <c r="D604" s="312" t="s">
        <v>1151</v>
      </c>
      <c r="E604" s="312" t="s">
        <v>1152</v>
      </c>
      <c r="F604" s="313">
        <v>203.6752</v>
      </c>
      <c r="G604" s="313"/>
      <c r="H604" s="313"/>
      <c r="I604" s="313"/>
      <c r="J604" s="313"/>
      <c r="K604" s="313"/>
      <c r="L604" s="313"/>
      <c r="M604" s="313"/>
      <c r="N604" s="313"/>
      <c r="O604" s="313"/>
      <c r="P604" s="313"/>
      <c r="Q604" s="313"/>
      <c r="R604" s="313"/>
      <c r="S604" s="313"/>
      <c r="T604" s="313"/>
      <c r="U604" s="313"/>
      <c r="V604" s="313"/>
      <c r="W604" s="313"/>
      <c r="X604" s="313"/>
      <c r="Y604" s="313"/>
      <c r="Z604" s="313"/>
      <c r="AA604" s="313"/>
      <c r="AB604" s="313">
        <v>15.9063</v>
      </c>
      <c r="AC604" s="313"/>
      <c r="AD604" s="313"/>
      <c r="AE604" s="313">
        <v>59.832</v>
      </c>
      <c r="AF604" s="313"/>
      <c r="AG604" s="313">
        <v>127.9369</v>
      </c>
    </row>
    <row r="605" s="304" customFormat="1" ht="22.8" customHeight="1" spans="1:33">
      <c r="A605" s="321" t="s">
        <v>932</v>
      </c>
      <c r="B605" s="321"/>
      <c r="C605" s="321"/>
      <c r="D605" s="311" t="s">
        <v>932</v>
      </c>
      <c r="E605" s="311" t="s">
        <v>385</v>
      </c>
      <c r="F605" s="313">
        <v>203.6752</v>
      </c>
      <c r="G605" s="313"/>
      <c r="H605" s="313"/>
      <c r="I605" s="313"/>
      <c r="J605" s="313"/>
      <c r="K605" s="313"/>
      <c r="L605" s="313"/>
      <c r="M605" s="313"/>
      <c r="N605" s="313"/>
      <c r="O605" s="313"/>
      <c r="P605" s="313"/>
      <c r="Q605" s="313"/>
      <c r="R605" s="313"/>
      <c r="S605" s="313"/>
      <c r="T605" s="313"/>
      <c r="U605" s="313"/>
      <c r="V605" s="313"/>
      <c r="W605" s="313"/>
      <c r="X605" s="313"/>
      <c r="Y605" s="313"/>
      <c r="Z605" s="313"/>
      <c r="AA605" s="313"/>
      <c r="AB605" s="313">
        <v>15.9063</v>
      </c>
      <c r="AC605" s="313"/>
      <c r="AD605" s="313"/>
      <c r="AE605" s="313">
        <v>59.832</v>
      </c>
      <c r="AF605" s="313"/>
      <c r="AG605" s="313">
        <v>127.9369</v>
      </c>
    </row>
    <row r="606" s="304" customFormat="1" ht="22.8" customHeight="1" spans="1:33">
      <c r="A606" s="321" t="s">
        <v>932</v>
      </c>
      <c r="B606" s="321" t="s">
        <v>565</v>
      </c>
      <c r="C606" s="321"/>
      <c r="D606" s="311" t="s">
        <v>933</v>
      </c>
      <c r="E606" s="311" t="s">
        <v>386</v>
      </c>
      <c r="F606" s="313">
        <v>203.6752</v>
      </c>
      <c r="G606" s="313"/>
      <c r="H606" s="313"/>
      <c r="I606" s="313"/>
      <c r="J606" s="313"/>
      <c r="K606" s="313"/>
      <c r="L606" s="313"/>
      <c r="M606" s="313"/>
      <c r="N606" s="313"/>
      <c r="O606" s="313"/>
      <c r="P606" s="313"/>
      <c r="Q606" s="313"/>
      <c r="R606" s="313"/>
      <c r="S606" s="313"/>
      <c r="T606" s="313"/>
      <c r="U606" s="313"/>
      <c r="V606" s="313"/>
      <c r="W606" s="313"/>
      <c r="X606" s="313"/>
      <c r="Y606" s="313"/>
      <c r="Z606" s="313"/>
      <c r="AA606" s="313"/>
      <c r="AB606" s="313">
        <v>15.9063</v>
      </c>
      <c r="AC606" s="313"/>
      <c r="AD606" s="313"/>
      <c r="AE606" s="313">
        <v>59.832</v>
      </c>
      <c r="AF606" s="313"/>
      <c r="AG606" s="313">
        <v>127.9369</v>
      </c>
    </row>
    <row r="607" s="304" customFormat="1" ht="22.8" customHeight="1" spans="1:33">
      <c r="A607" s="314" t="s">
        <v>932</v>
      </c>
      <c r="B607" s="314" t="s">
        <v>565</v>
      </c>
      <c r="C607" s="314" t="s">
        <v>565</v>
      </c>
      <c r="D607" s="315" t="s">
        <v>934</v>
      </c>
      <c r="E607" s="316" t="s">
        <v>567</v>
      </c>
      <c r="F607" s="318">
        <v>203.6752</v>
      </c>
      <c r="G607" s="318"/>
      <c r="H607" s="318"/>
      <c r="I607" s="318"/>
      <c r="J607" s="318"/>
      <c r="K607" s="318"/>
      <c r="L607" s="318"/>
      <c r="M607" s="318"/>
      <c r="N607" s="318"/>
      <c r="O607" s="318"/>
      <c r="P607" s="318"/>
      <c r="Q607" s="318"/>
      <c r="R607" s="318"/>
      <c r="S607" s="318"/>
      <c r="T607" s="318"/>
      <c r="U607" s="318"/>
      <c r="V607" s="318"/>
      <c r="W607" s="318"/>
      <c r="X607" s="318"/>
      <c r="Y607" s="318"/>
      <c r="Z607" s="318"/>
      <c r="AA607" s="318"/>
      <c r="AB607" s="318">
        <v>15.9063</v>
      </c>
      <c r="AC607" s="318"/>
      <c r="AD607" s="318"/>
      <c r="AE607" s="318">
        <v>59.832</v>
      </c>
      <c r="AF607" s="318"/>
      <c r="AG607" s="318">
        <v>127.9369</v>
      </c>
    </row>
    <row r="608" s="304" customFormat="1" ht="22.8" customHeight="1" spans="1:33">
      <c r="A608" s="309"/>
      <c r="B608" s="309"/>
      <c r="C608" s="309"/>
      <c r="D608" s="311" t="s">
        <v>1153</v>
      </c>
      <c r="E608" s="311" t="s">
        <v>1154</v>
      </c>
      <c r="F608" s="313">
        <v>197.4842</v>
      </c>
      <c r="G608" s="313">
        <v>9</v>
      </c>
      <c r="H608" s="313">
        <v>12</v>
      </c>
      <c r="I608" s="313"/>
      <c r="J608" s="313"/>
      <c r="K608" s="313"/>
      <c r="L608" s="313">
        <v>18</v>
      </c>
      <c r="M608" s="313"/>
      <c r="N608" s="313"/>
      <c r="O608" s="313"/>
      <c r="P608" s="313">
        <v>9</v>
      </c>
      <c r="Q608" s="313"/>
      <c r="R608" s="313">
        <v>11.5548</v>
      </c>
      <c r="S608" s="313">
        <v>15</v>
      </c>
      <c r="T608" s="313">
        <v>3</v>
      </c>
      <c r="U608" s="313">
        <v>3</v>
      </c>
      <c r="V608" s="313">
        <v>1</v>
      </c>
      <c r="W608" s="313"/>
      <c r="X608" s="313"/>
      <c r="Y608" s="313"/>
      <c r="Z608" s="313">
        <v>6</v>
      </c>
      <c r="AA608" s="313"/>
      <c r="AB608" s="313">
        <v>14.9934</v>
      </c>
      <c r="AC608" s="313"/>
      <c r="AD608" s="313"/>
      <c r="AE608" s="313">
        <v>54.936</v>
      </c>
      <c r="AF608" s="313"/>
      <c r="AG608" s="313">
        <v>40</v>
      </c>
    </row>
    <row r="609" s="304" customFormat="1" ht="22.8" customHeight="1" spans="1:33">
      <c r="A609" s="309"/>
      <c r="B609" s="309"/>
      <c r="C609" s="309"/>
      <c r="D609" s="312" t="s">
        <v>1155</v>
      </c>
      <c r="E609" s="312" t="s">
        <v>1156</v>
      </c>
      <c r="F609" s="313">
        <v>197.4842</v>
      </c>
      <c r="G609" s="313">
        <v>9</v>
      </c>
      <c r="H609" s="313">
        <v>12</v>
      </c>
      <c r="I609" s="313"/>
      <c r="J609" s="313"/>
      <c r="K609" s="313"/>
      <c r="L609" s="313">
        <v>18</v>
      </c>
      <c r="M609" s="313"/>
      <c r="N609" s="313"/>
      <c r="O609" s="313"/>
      <c r="P609" s="313">
        <v>9</v>
      </c>
      <c r="Q609" s="313"/>
      <c r="R609" s="313">
        <v>11.5548</v>
      </c>
      <c r="S609" s="313">
        <v>15</v>
      </c>
      <c r="T609" s="313">
        <v>3</v>
      </c>
      <c r="U609" s="313">
        <v>3</v>
      </c>
      <c r="V609" s="313">
        <v>1</v>
      </c>
      <c r="W609" s="313"/>
      <c r="X609" s="313"/>
      <c r="Y609" s="313"/>
      <c r="Z609" s="313">
        <v>6</v>
      </c>
      <c r="AA609" s="313"/>
      <c r="AB609" s="313">
        <v>14.9934</v>
      </c>
      <c r="AC609" s="313"/>
      <c r="AD609" s="313"/>
      <c r="AE609" s="313">
        <v>54.936</v>
      </c>
      <c r="AF609" s="313"/>
      <c r="AG609" s="313">
        <v>40</v>
      </c>
    </row>
    <row r="610" s="304" customFormat="1" ht="22.8" customHeight="1" spans="1:33">
      <c r="A610" s="321" t="s">
        <v>932</v>
      </c>
      <c r="B610" s="321"/>
      <c r="C610" s="321"/>
      <c r="D610" s="311" t="s">
        <v>932</v>
      </c>
      <c r="E610" s="311" t="s">
        <v>385</v>
      </c>
      <c r="F610" s="313">
        <v>197.4842</v>
      </c>
      <c r="G610" s="313">
        <v>9</v>
      </c>
      <c r="H610" s="313">
        <v>12</v>
      </c>
      <c r="I610" s="313"/>
      <c r="J610" s="313"/>
      <c r="K610" s="313"/>
      <c r="L610" s="313">
        <v>18</v>
      </c>
      <c r="M610" s="313"/>
      <c r="N610" s="313"/>
      <c r="O610" s="313"/>
      <c r="P610" s="313">
        <v>9</v>
      </c>
      <c r="Q610" s="313"/>
      <c r="R610" s="313">
        <v>11.5548</v>
      </c>
      <c r="S610" s="313">
        <v>15</v>
      </c>
      <c r="T610" s="313">
        <v>3</v>
      </c>
      <c r="U610" s="313">
        <v>3</v>
      </c>
      <c r="V610" s="313">
        <v>1</v>
      </c>
      <c r="W610" s="313"/>
      <c r="X610" s="313"/>
      <c r="Y610" s="313"/>
      <c r="Z610" s="313">
        <v>6</v>
      </c>
      <c r="AA610" s="313"/>
      <c r="AB610" s="313">
        <v>14.9934</v>
      </c>
      <c r="AC610" s="313"/>
      <c r="AD610" s="313"/>
      <c r="AE610" s="313">
        <v>54.936</v>
      </c>
      <c r="AF610" s="313"/>
      <c r="AG610" s="313">
        <v>40</v>
      </c>
    </row>
    <row r="611" s="304" customFormat="1" ht="22.8" customHeight="1" spans="1:33">
      <c r="A611" s="321" t="s">
        <v>932</v>
      </c>
      <c r="B611" s="321" t="s">
        <v>565</v>
      </c>
      <c r="C611" s="321"/>
      <c r="D611" s="311" t="s">
        <v>933</v>
      </c>
      <c r="E611" s="311" t="s">
        <v>386</v>
      </c>
      <c r="F611" s="313">
        <v>197.4842</v>
      </c>
      <c r="G611" s="313">
        <v>9</v>
      </c>
      <c r="H611" s="313">
        <v>12</v>
      </c>
      <c r="I611" s="313"/>
      <c r="J611" s="313"/>
      <c r="K611" s="313"/>
      <c r="L611" s="313">
        <v>18</v>
      </c>
      <c r="M611" s="313"/>
      <c r="N611" s="313"/>
      <c r="O611" s="313"/>
      <c r="P611" s="313">
        <v>9</v>
      </c>
      <c r="Q611" s="313"/>
      <c r="R611" s="313">
        <v>11.5548</v>
      </c>
      <c r="S611" s="313">
        <v>15</v>
      </c>
      <c r="T611" s="313">
        <v>3</v>
      </c>
      <c r="U611" s="313">
        <v>3</v>
      </c>
      <c r="V611" s="313">
        <v>1</v>
      </c>
      <c r="W611" s="313"/>
      <c r="X611" s="313"/>
      <c r="Y611" s="313"/>
      <c r="Z611" s="313">
        <v>6</v>
      </c>
      <c r="AA611" s="313"/>
      <c r="AB611" s="313">
        <v>14.9934</v>
      </c>
      <c r="AC611" s="313"/>
      <c r="AD611" s="313"/>
      <c r="AE611" s="313">
        <v>54.936</v>
      </c>
      <c r="AF611" s="313"/>
      <c r="AG611" s="313">
        <v>40</v>
      </c>
    </row>
    <row r="612" s="304" customFormat="1" ht="22.8" customHeight="1" spans="1:33">
      <c r="A612" s="314" t="s">
        <v>932</v>
      </c>
      <c r="B612" s="314" t="s">
        <v>565</v>
      </c>
      <c r="C612" s="314" t="s">
        <v>565</v>
      </c>
      <c r="D612" s="315" t="s">
        <v>934</v>
      </c>
      <c r="E612" s="316" t="s">
        <v>567</v>
      </c>
      <c r="F612" s="318">
        <v>197.4842</v>
      </c>
      <c r="G612" s="318">
        <v>9</v>
      </c>
      <c r="H612" s="318">
        <v>12</v>
      </c>
      <c r="I612" s="318"/>
      <c r="J612" s="318"/>
      <c r="K612" s="318"/>
      <c r="L612" s="318">
        <v>18</v>
      </c>
      <c r="M612" s="318"/>
      <c r="N612" s="318"/>
      <c r="O612" s="318"/>
      <c r="P612" s="318">
        <v>9</v>
      </c>
      <c r="Q612" s="318"/>
      <c r="R612" s="318">
        <v>11.5548</v>
      </c>
      <c r="S612" s="318">
        <v>15</v>
      </c>
      <c r="T612" s="318">
        <v>3</v>
      </c>
      <c r="U612" s="318">
        <v>3</v>
      </c>
      <c r="V612" s="318">
        <v>1</v>
      </c>
      <c r="W612" s="318"/>
      <c r="X612" s="318"/>
      <c r="Y612" s="318"/>
      <c r="Z612" s="318">
        <v>6</v>
      </c>
      <c r="AA612" s="318"/>
      <c r="AB612" s="318">
        <v>14.9934</v>
      </c>
      <c r="AC612" s="318"/>
      <c r="AD612" s="318"/>
      <c r="AE612" s="318">
        <v>54.936</v>
      </c>
      <c r="AF612" s="318"/>
      <c r="AG612" s="318">
        <v>40</v>
      </c>
    </row>
    <row r="613" s="304" customFormat="1" ht="22.8" customHeight="1" spans="1:33">
      <c r="A613" s="309"/>
      <c r="B613" s="309"/>
      <c r="C613" s="309"/>
      <c r="D613" s="311" t="s">
        <v>1157</v>
      </c>
      <c r="E613" s="311" t="s">
        <v>1158</v>
      </c>
      <c r="F613" s="313">
        <v>236.2247</v>
      </c>
      <c r="G613" s="313">
        <v>40</v>
      </c>
      <c r="H613" s="313">
        <v>20</v>
      </c>
      <c r="I613" s="313"/>
      <c r="J613" s="313"/>
      <c r="K613" s="313">
        <v>2</v>
      </c>
      <c r="L613" s="313">
        <v>30</v>
      </c>
      <c r="M613" s="313"/>
      <c r="N613" s="313"/>
      <c r="O613" s="313"/>
      <c r="P613" s="313"/>
      <c r="Q613" s="313"/>
      <c r="R613" s="313">
        <v>12</v>
      </c>
      <c r="S613" s="313"/>
      <c r="T613" s="313"/>
      <c r="U613" s="313"/>
      <c r="V613" s="313"/>
      <c r="W613" s="313"/>
      <c r="X613" s="313"/>
      <c r="Y613" s="313"/>
      <c r="Z613" s="313">
        <v>20</v>
      </c>
      <c r="AA613" s="313"/>
      <c r="AB613" s="313">
        <v>18.4981</v>
      </c>
      <c r="AC613" s="313"/>
      <c r="AD613" s="313"/>
      <c r="AE613" s="313">
        <v>67.884</v>
      </c>
      <c r="AF613" s="313"/>
      <c r="AG613" s="313">
        <v>25.8426</v>
      </c>
    </row>
    <row r="614" s="304" customFormat="1" ht="22.8" customHeight="1" spans="1:33">
      <c r="A614" s="309"/>
      <c r="B614" s="309"/>
      <c r="C614" s="309"/>
      <c r="D614" s="312" t="s">
        <v>1159</v>
      </c>
      <c r="E614" s="312" t="s">
        <v>1160</v>
      </c>
      <c r="F614" s="313">
        <v>236.2247</v>
      </c>
      <c r="G614" s="313">
        <v>40</v>
      </c>
      <c r="H614" s="313">
        <v>20</v>
      </c>
      <c r="I614" s="313"/>
      <c r="J614" s="313"/>
      <c r="K614" s="313">
        <v>2</v>
      </c>
      <c r="L614" s="313">
        <v>30</v>
      </c>
      <c r="M614" s="313"/>
      <c r="N614" s="313"/>
      <c r="O614" s="313"/>
      <c r="P614" s="313"/>
      <c r="Q614" s="313"/>
      <c r="R614" s="313">
        <v>12</v>
      </c>
      <c r="S614" s="313"/>
      <c r="T614" s="313"/>
      <c r="U614" s="313"/>
      <c r="V614" s="313"/>
      <c r="W614" s="313"/>
      <c r="X614" s="313"/>
      <c r="Y614" s="313"/>
      <c r="Z614" s="313">
        <v>20</v>
      </c>
      <c r="AA614" s="313"/>
      <c r="AB614" s="313">
        <v>18.4981</v>
      </c>
      <c r="AC614" s="313"/>
      <c r="AD614" s="313"/>
      <c r="AE614" s="313">
        <v>67.884</v>
      </c>
      <c r="AF614" s="313"/>
      <c r="AG614" s="313">
        <v>25.8426</v>
      </c>
    </row>
    <row r="615" s="304" customFormat="1" ht="22.8" customHeight="1" spans="1:33">
      <c r="A615" s="321" t="s">
        <v>562</v>
      </c>
      <c r="B615" s="321"/>
      <c r="C615" s="321"/>
      <c r="D615" s="311" t="s">
        <v>562</v>
      </c>
      <c r="E615" s="311" t="s">
        <v>143</v>
      </c>
      <c r="F615" s="313">
        <v>236.2247</v>
      </c>
      <c r="G615" s="313">
        <v>40</v>
      </c>
      <c r="H615" s="313">
        <v>20</v>
      </c>
      <c r="I615" s="313"/>
      <c r="J615" s="313"/>
      <c r="K615" s="313">
        <v>2</v>
      </c>
      <c r="L615" s="313">
        <v>30</v>
      </c>
      <c r="M615" s="313"/>
      <c r="N615" s="313"/>
      <c r="O615" s="313"/>
      <c r="P615" s="313"/>
      <c r="Q615" s="313"/>
      <c r="R615" s="313">
        <v>12</v>
      </c>
      <c r="S615" s="313"/>
      <c r="T615" s="313"/>
      <c r="U615" s="313"/>
      <c r="V615" s="313"/>
      <c r="W615" s="313"/>
      <c r="X615" s="313"/>
      <c r="Y615" s="313"/>
      <c r="Z615" s="313">
        <v>20</v>
      </c>
      <c r="AA615" s="313"/>
      <c r="AB615" s="313">
        <v>18.4981</v>
      </c>
      <c r="AC615" s="313"/>
      <c r="AD615" s="313"/>
      <c r="AE615" s="313">
        <v>67.884</v>
      </c>
      <c r="AF615" s="313"/>
      <c r="AG615" s="313">
        <v>25.8426</v>
      </c>
    </row>
    <row r="616" s="304" customFormat="1" ht="22.8" customHeight="1" spans="1:33">
      <c r="A616" s="321" t="s">
        <v>562</v>
      </c>
      <c r="B616" s="321" t="s">
        <v>622</v>
      </c>
      <c r="C616" s="321"/>
      <c r="D616" s="311" t="s">
        <v>623</v>
      </c>
      <c r="E616" s="311" t="s">
        <v>154</v>
      </c>
      <c r="F616" s="313">
        <v>236.2247</v>
      </c>
      <c r="G616" s="313">
        <v>40</v>
      </c>
      <c r="H616" s="313">
        <v>20</v>
      </c>
      <c r="I616" s="313"/>
      <c r="J616" s="313"/>
      <c r="K616" s="313">
        <v>2</v>
      </c>
      <c r="L616" s="313">
        <v>30</v>
      </c>
      <c r="M616" s="313"/>
      <c r="N616" s="313"/>
      <c r="O616" s="313"/>
      <c r="P616" s="313"/>
      <c r="Q616" s="313"/>
      <c r="R616" s="313">
        <v>12</v>
      </c>
      <c r="S616" s="313"/>
      <c r="T616" s="313"/>
      <c r="U616" s="313"/>
      <c r="V616" s="313"/>
      <c r="W616" s="313"/>
      <c r="X616" s="313"/>
      <c r="Y616" s="313"/>
      <c r="Z616" s="313">
        <v>20</v>
      </c>
      <c r="AA616" s="313"/>
      <c r="AB616" s="313">
        <v>18.4981</v>
      </c>
      <c r="AC616" s="313"/>
      <c r="AD616" s="313"/>
      <c r="AE616" s="313">
        <v>67.884</v>
      </c>
      <c r="AF616" s="313"/>
      <c r="AG616" s="313">
        <v>25.8426</v>
      </c>
    </row>
    <row r="617" s="304" customFormat="1" ht="22.8" customHeight="1" spans="1:33">
      <c r="A617" s="314" t="s">
        <v>562</v>
      </c>
      <c r="B617" s="314" t="s">
        <v>622</v>
      </c>
      <c r="C617" s="314" t="s">
        <v>565</v>
      </c>
      <c r="D617" s="315" t="s">
        <v>624</v>
      </c>
      <c r="E617" s="316" t="s">
        <v>567</v>
      </c>
      <c r="F617" s="318">
        <v>236.2247</v>
      </c>
      <c r="G617" s="318">
        <v>40</v>
      </c>
      <c r="H617" s="318">
        <v>20</v>
      </c>
      <c r="I617" s="318"/>
      <c r="J617" s="318"/>
      <c r="K617" s="318">
        <v>2</v>
      </c>
      <c r="L617" s="318">
        <v>30</v>
      </c>
      <c r="M617" s="318"/>
      <c r="N617" s="318"/>
      <c r="O617" s="318"/>
      <c r="P617" s="318"/>
      <c r="Q617" s="318"/>
      <c r="R617" s="318">
        <v>12</v>
      </c>
      <c r="S617" s="318"/>
      <c r="T617" s="318"/>
      <c r="U617" s="318"/>
      <c r="V617" s="318"/>
      <c r="W617" s="318"/>
      <c r="X617" s="318"/>
      <c r="Y617" s="318"/>
      <c r="Z617" s="318">
        <v>20</v>
      </c>
      <c r="AA617" s="318"/>
      <c r="AB617" s="318">
        <v>18.4981</v>
      </c>
      <c r="AC617" s="318"/>
      <c r="AD617" s="318"/>
      <c r="AE617" s="318">
        <v>67.884</v>
      </c>
      <c r="AF617" s="318"/>
      <c r="AG617" s="318">
        <v>25.8426</v>
      </c>
    </row>
    <row r="618" s="304" customFormat="1" ht="22.8" customHeight="1" spans="1:33">
      <c r="A618" s="309"/>
      <c r="B618" s="309"/>
      <c r="C618" s="309"/>
      <c r="D618" s="311" t="s">
        <v>1161</v>
      </c>
      <c r="E618" s="311" t="s">
        <v>1162</v>
      </c>
      <c r="F618" s="313">
        <v>234.8606</v>
      </c>
      <c r="G618" s="313">
        <v>50</v>
      </c>
      <c r="H618" s="313">
        <v>15</v>
      </c>
      <c r="I618" s="313"/>
      <c r="J618" s="313"/>
      <c r="K618" s="313">
        <v>3</v>
      </c>
      <c r="L618" s="313">
        <v>10</v>
      </c>
      <c r="M618" s="313">
        <v>8</v>
      </c>
      <c r="N618" s="313"/>
      <c r="O618" s="313"/>
      <c r="P618" s="313">
        <v>5</v>
      </c>
      <c r="Q618" s="313"/>
      <c r="R618" s="313"/>
      <c r="S618" s="313"/>
      <c r="T618" s="313"/>
      <c r="U618" s="313"/>
      <c r="V618" s="313"/>
      <c r="W618" s="313"/>
      <c r="X618" s="313"/>
      <c r="Y618" s="313"/>
      <c r="Z618" s="313"/>
      <c r="AA618" s="313"/>
      <c r="AB618" s="313">
        <v>19.5612</v>
      </c>
      <c r="AC618" s="313"/>
      <c r="AD618" s="313"/>
      <c r="AE618" s="313">
        <v>70.488</v>
      </c>
      <c r="AF618" s="313"/>
      <c r="AG618" s="313">
        <v>53.8114</v>
      </c>
    </row>
    <row r="619" s="304" customFormat="1" ht="22.8" customHeight="1" spans="1:33">
      <c r="A619" s="309"/>
      <c r="B619" s="309"/>
      <c r="C619" s="309"/>
      <c r="D619" s="312" t="s">
        <v>1163</v>
      </c>
      <c r="E619" s="312" t="s">
        <v>1164</v>
      </c>
      <c r="F619" s="313">
        <v>234.8606</v>
      </c>
      <c r="G619" s="313">
        <v>50</v>
      </c>
      <c r="H619" s="313">
        <v>15</v>
      </c>
      <c r="I619" s="313"/>
      <c r="J619" s="313"/>
      <c r="K619" s="313">
        <v>3</v>
      </c>
      <c r="L619" s="313">
        <v>10</v>
      </c>
      <c r="M619" s="313">
        <v>8</v>
      </c>
      <c r="N619" s="313"/>
      <c r="O619" s="313"/>
      <c r="P619" s="313">
        <v>5</v>
      </c>
      <c r="Q619" s="313"/>
      <c r="R619" s="313"/>
      <c r="S619" s="313"/>
      <c r="T619" s="313"/>
      <c r="U619" s="313"/>
      <c r="V619" s="313"/>
      <c r="W619" s="313"/>
      <c r="X619" s="313"/>
      <c r="Y619" s="313"/>
      <c r="Z619" s="313"/>
      <c r="AA619" s="313"/>
      <c r="AB619" s="313">
        <v>19.5612</v>
      </c>
      <c r="AC619" s="313"/>
      <c r="AD619" s="313"/>
      <c r="AE619" s="313">
        <v>70.488</v>
      </c>
      <c r="AF619" s="313"/>
      <c r="AG619" s="313">
        <v>53.8114</v>
      </c>
    </row>
    <row r="620" s="304" customFormat="1" ht="22.8" customHeight="1" spans="1:33">
      <c r="A620" s="321" t="s">
        <v>932</v>
      </c>
      <c r="B620" s="321"/>
      <c r="C620" s="321"/>
      <c r="D620" s="311" t="s">
        <v>932</v>
      </c>
      <c r="E620" s="311" t="s">
        <v>385</v>
      </c>
      <c r="F620" s="313">
        <v>234.8606</v>
      </c>
      <c r="G620" s="313">
        <v>50</v>
      </c>
      <c r="H620" s="313">
        <v>15</v>
      </c>
      <c r="I620" s="313"/>
      <c r="J620" s="313"/>
      <c r="K620" s="313">
        <v>3</v>
      </c>
      <c r="L620" s="313">
        <v>10</v>
      </c>
      <c r="M620" s="313">
        <v>8</v>
      </c>
      <c r="N620" s="313"/>
      <c r="O620" s="313"/>
      <c r="P620" s="313">
        <v>5</v>
      </c>
      <c r="Q620" s="313"/>
      <c r="R620" s="313"/>
      <c r="S620" s="313"/>
      <c r="T620" s="313"/>
      <c r="U620" s="313"/>
      <c r="V620" s="313"/>
      <c r="W620" s="313"/>
      <c r="X620" s="313"/>
      <c r="Y620" s="313"/>
      <c r="Z620" s="313"/>
      <c r="AA620" s="313"/>
      <c r="AB620" s="313">
        <v>19.5612</v>
      </c>
      <c r="AC620" s="313"/>
      <c r="AD620" s="313"/>
      <c r="AE620" s="313">
        <v>70.488</v>
      </c>
      <c r="AF620" s="313"/>
      <c r="AG620" s="313">
        <v>53.8114</v>
      </c>
    </row>
    <row r="621" s="304" customFormat="1" ht="22.8" customHeight="1" spans="1:33">
      <c r="A621" s="321" t="s">
        <v>932</v>
      </c>
      <c r="B621" s="321" t="s">
        <v>565</v>
      </c>
      <c r="C621" s="321"/>
      <c r="D621" s="311" t="s">
        <v>933</v>
      </c>
      <c r="E621" s="311" t="s">
        <v>386</v>
      </c>
      <c r="F621" s="313">
        <v>116</v>
      </c>
      <c r="G621" s="313">
        <v>50</v>
      </c>
      <c r="H621" s="313">
        <v>15</v>
      </c>
      <c r="I621" s="313"/>
      <c r="J621" s="313"/>
      <c r="K621" s="313">
        <v>3</v>
      </c>
      <c r="L621" s="313">
        <v>10</v>
      </c>
      <c r="M621" s="313">
        <v>8</v>
      </c>
      <c r="N621" s="313"/>
      <c r="O621" s="313"/>
      <c r="P621" s="313">
        <v>5</v>
      </c>
      <c r="Q621" s="313"/>
      <c r="R621" s="313"/>
      <c r="S621" s="313"/>
      <c r="T621" s="313"/>
      <c r="U621" s="313"/>
      <c r="V621" s="313"/>
      <c r="W621" s="313"/>
      <c r="X621" s="313"/>
      <c r="Y621" s="313"/>
      <c r="Z621" s="313"/>
      <c r="AA621" s="313"/>
      <c r="AB621" s="313"/>
      <c r="AC621" s="313"/>
      <c r="AD621" s="313"/>
      <c r="AE621" s="313"/>
      <c r="AF621" s="313"/>
      <c r="AG621" s="313">
        <v>25</v>
      </c>
    </row>
    <row r="622" s="304" customFormat="1" ht="22.8" customHeight="1" spans="1:33">
      <c r="A622" s="314" t="s">
        <v>932</v>
      </c>
      <c r="B622" s="314" t="s">
        <v>565</v>
      </c>
      <c r="C622" s="314" t="s">
        <v>565</v>
      </c>
      <c r="D622" s="315" t="s">
        <v>934</v>
      </c>
      <c r="E622" s="316" t="s">
        <v>567</v>
      </c>
      <c r="F622" s="318">
        <v>116</v>
      </c>
      <c r="G622" s="318">
        <v>50</v>
      </c>
      <c r="H622" s="318">
        <v>15</v>
      </c>
      <c r="I622" s="318"/>
      <c r="J622" s="318"/>
      <c r="K622" s="318">
        <v>3</v>
      </c>
      <c r="L622" s="318">
        <v>10</v>
      </c>
      <c r="M622" s="318">
        <v>8</v>
      </c>
      <c r="N622" s="318"/>
      <c r="O622" s="318"/>
      <c r="P622" s="318">
        <v>5</v>
      </c>
      <c r="Q622" s="318"/>
      <c r="R622" s="318"/>
      <c r="S622" s="318"/>
      <c r="T622" s="318"/>
      <c r="U622" s="318"/>
      <c r="V622" s="318"/>
      <c r="W622" s="318"/>
      <c r="X622" s="318"/>
      <c r="Y622" s="318"/>
      <c r="Z622" s="318"/>
      <c r="AA622" s="318"/>
      <c r="AB622" s="318"/>
      <c r="AC622" s="318"/>
      <c r="AD622" s="318"/>
      <c r="AE622" s="318"/>
      <c r="AF622" s="318"/>
      <c r="AG622" s="318">
        <v>25</v>
      </c>
    </row>
    <row r="623" s="304" customFormat="1" ht="22.8" customHeight="1" spans="1:33">
      <c r="A623" s="321" t="s">
        <v>932</v>
      </c>
      <c r="B623" s="321" t="s">
        <v>622</v>
      </c>
      <c r="C623" s="321"/>
      <c r="D623" s="311" t="s">
        <v>939</v>
      </c>
      <c r="E623" s="311" t="s">
        <v>410</v>
      </c>
      <c r="F623" s="313">
        <v>118.8606</v>
      </c>
      <c r="G623" s="313"/>
      <c r="H623" s="313"/>
      <c r="I623" s="313"/>
      <c r="J623" s="313"/>
      <c r="K623" s="313"/>
      <c r="L623" s="313"/>
      <c r="M623" s="313"/>
      <c r="N623" s="313"/>
      <c r="O623" s="313"/>
      <c r="P623" s="313"/>
      <c r="Q623" s="313"/>
      <c r="R623" s="313"/>
      <c r="S623" s="313"/>
      <c r="T623" s="313"/>
      <c r="U623" s="313"/>
      <c r="V623" s="313"/>
      <c r="W623" s="313"/>
      <c r="X623" s="313"/>
      <c r="Y623" s="313"/>
      <c r="Z623" s="313"/>
      <c r="AA623" s="313"/>
      <c r="AB623" s="313">
        <v>19.5612</v>
      </c>
      <c r="AC623" s="313"/>
      <c r="AD623" s="313"/>
      <c r="AE623" s="313">
        <v>70.488</v>
      </c>
      <c r="AF623" s="313"/>
      <c r="AG623" s="313">
        <v>28.8114</v>
      </c>
    </row>
    <row r="624" s="304" customFormat="1" ht="22.8" customHeight="1" spans="1:33">
      <c r="A624" s="314" t="s">
        <v>932</v>
      </c>
      <c r="B624" s="314" t="s">
        <v>622</v>
      </c>
      <c r="C624" s="314" t="s">
        <v>565</v>
      </c>
      <c r="D624" s="315" t="s">
        <v>940</v>
      </c>
      <c r="E624" s="316" t="s">
        <v>567</v>
      </c>
      <c r="F624" s="318">
        <v>118.8606</v>
      </c>
      <c r="G624" s="318"/>
      <c r="H624" s="318"/>
      <c r="I624" s="318"/>
      <c r="J624" s="318"/>
      <c r="K624" s="318"/>
      <c r="L624" s="318"/>
      <c r="M624" s="318"/>
      <c r="N624" s="318"/>
      <c r="O624" s="318"/>
      <c r="P624" s="318"/>
      <c r="Q624" s="318"/>
      <c r="R624" s="318"/>
      <c r="S624" s="318"/>
      <c r="T624" s="318"/>
      <c r="U624" s="318"/>
      <c r="V624" s="318"/>
      <c r="W624" s="318"/>
      <c r="X624" s="318"/>
      <c r="Y624" s="318"/>
      <c r="Z624" s="318"/>
      <c r="AA624" s="318"/>
      <c r="AB624" s="318">
        <v>19.5612</v>
      </c>
      <c r="AC624" s="318"/>
      <c r="AD624" s="318"/>
      <c r="AE624" s="318">
        <v>70.488</v>
      </c>
      <c r="AF624" s="318"/>
      <c r="AG624" s="318">
        <v>28.8114</v>
      </c>
    </row>
    <row r="625" s="304" customFormat="1" ht="22.8" customHeight="1" spans="1:33">
      <c r="A625" s="309"/>
      <c r="B625" s="309"/>
      <c r="C625" s="309"/>
      <c r="D625" s="311" t="s">
        <v>1165</v>
      </c>
      <c r="E625" s="311" t="s">
        <v>1166</v>
      </c>
      <c r="F625" s="313">
        <v>240.0639</v>
      </c>
      <c r="G625" s="313">
        <v>130</v>
      </c>
      <c r="H625" s="313">
        <v>5</v>
      </c>
      <c r="I625" s="313"/>
      <c r="J625" s="313"/>
      <c r="K625" s="313">
        <v>5</v>
      </c>
      <c r="L625" s="313">
        <v>6</v>
      </c>
      <c r="M625" s="313"/>
      <c r="N625" s="313"/>
      <c r="O625" s="313"/>
      <c r="P625" s="313">
        <v>20</v>
      </c>
      <c r="Q625" s="313"/>
      <c r="R625" s="313"/>
      <c r="S625" s="313"/>
      <c r="T625" s="313"/>
      <c r="U625" s="313"/>
      <c r="V625" s="313"/>
      <c r="W625" s="313"/>
      <c r="X625" s="313"/>
      <c r="Y625" s="313"/>
      <c r="Z625" s="313"/>
      <c r="AA625" s="313"/>
      <c r="AB625" s="313">
        <v>17.5857</v>
      </c>
      <c r="AC625" s="313"/>
      <c r="AD625" s="313"/>
      <c r="AE625" s="313">
        <v>35.256</v>
      </c>
      <c r="AF625" s="313"/>
      <c r="AG625" s="313">
        <v>21.2222</v>
      </c>
    </row>
    <row r="626" s="304" customFormat="1" ht="22.8" customHeight="1" spans="1:33">
      <c r="A626" s="309"/>
      <c r="B626" s="309"/>
      <c r="C626" s="309"/>
      <c r="D626" s="312" t="s">
        <v>1167</v>
      </c>
      <c r="E626" s="312" t="s">
        <v>1168</v>
      </c>
      <c r="F626" s="313">
        <v>240.0639</v>
      </c>
      <c r="G626" s="313">
        <v>130</v>
      </c>
      <c r="H626" s="313">
        <v>5</v>
      </c>
      <c r="I626" s="313"/>
      <c r="J626" s="313"/>
      <c r="K626" s="313">
        <v>5</v>
      </c>
      <c r="L626" s="313">
        <v>6</v>
      </c>
      <c r="M626" s="313"/>
      <c r="N626" s="313"/>
      <c r="O626" s="313"/>
      <c r="P626" s="313">
        <v>20</v>
      </c>
      <c r="Q626" s="313"/>
      <c r="R626" s="313"/>
      <c r="S626" s="313"/>
      <c r="T626" s="313"/>
      <c r="U626" s="313"/>
      <c r="V626" s="313"/>
      <c r="W626" s="313"/>
      <c r="X626" s="313"/>
      <c r="Y626" s="313"/>
      <c r="Z626" s="313"/>
      <c r="AA626" s="313"/>
      <c r="AB626" s="313">
        <v>17.5857</v>
      </c>
      <c r="AC626" s="313"/>
      <c r="AD626" s="313"/>
      <c r="AE626" s="313">
        <v>35.256</v>
      </c>
      <c r="AF626" s="313"/>
      <c r="AG626" s="313">
        <v>21.2222</v>
      </c>
    </row>
    <row r="627" s="304" customFormat="1" ht="22.8" customHeight="1" spans="1:33">
      <c r="A627" s="321" t="s">
        <v>932</v>
      </c>
      <c r="B627" s="321"/>
      <c r="C627" s="321"/>
      <c r="D627" s="311" t="s">
        <v>932</v>
      </c>
      <c r="E627" s="311" t="s">
        <v>385</v>
      </c>
      <c r="F627" s="313">
        <v>240.0639</v>
      </c>
      <c r="G627" s="313">
        <v>130</v>
      </c>
      <c r="H627" s="313">
        <v>5</v>
      </c>
      <c r="I627" s="313"/>
      <c r="J627" s="313"/>
      <c r="K627" s="313">
        <v>5</v>
      </c>
      <c r="L627" s="313">
        <v>6</v>
      </c>
      <c r="M627" s="313"/>
      <c r="N627" s="313"/>
      <c r="O627" s="313"/>
      <c r="P627" s="313">
        <v>20</v>
      </c>
      <c r="Q627" s="313"/>
      <c r="R627" s="313"/>
      <c r="S627" s="313"/>
      <c r="T627" s="313"/>
      <c r="U627" s="313"/>
      <c r="V627" s="313"/>
      <c r="W627" s="313"/>
      <c r="X627" s="313"/>
      <c r="Y627" s="313"/>
      <c r="Z627" s="313"/>
      <c r="AA627" s="313"/>
      <c r="AB627" s="313">
        <v>17.5857</v>
      </c>
      <c r="AC627" s="313"/>
      <c r="AD627" s="313"/>
      <c r="AE627" s="313">
        <v>35.256</v>
      </c>
      <c r="AF627" s="313"/>
      <c r="AG627" s="313">
        <v>21.2222</v>
      </c>
    </row>
    <row r="628" s="304" customFormat="1" ht="22.8" customHeight="1" spans="1:33">
      <c r="A628" s="321" t="s">
        <v>932</v>
      </c>
      <c r="B628" s="321" t="s">
        <v>565</v>
      </c>
      <c r="C628" s="321"/>
      <c r="D628" s="311" t="s">
        <v>933</v>
      </c>
      <c r="E628" s="311" t="s">
        <v>386</v>
      </c>
      <c r="F628" s="313">
        <v>240.0639</v>
      </c>
      <c r="G628" s="313">
        <v>130</v>
      </c>
      <c r="H628" s="313">
        <v>5</v>
      </c>
      <c r="I628" s="313"/>
      <c r="J628" s="313"/>
      <c r="K628" s="313">
        <v>5</v>
      </c>
      <c r="L628" s="313">
        <v>6</v>
      </c>
      <c r="M628" s="313"/>
      <c r="N628" s="313"/>
      <c r="O628" s="313"/>
      <c r="P628" s="313">
        <v>20</v>
      </c>
      <c r="Q628" s="313"/>
      <c r="R628" s="313"/>
      <c r="S628" s="313"/>
      <c r="T628" s="313"/>
      <c r="U628" s="313"/>
      <c r="V628" s="313"/>
      <c r="W628" s="313"/>
      <c r="X628" s="313"/>
      <c r="Y628" s="313"/>
      <c r="Z628" s="313"/>
      <c r="AA628" s="313"/>
      <c r="AB628" s="313">
        <v>17.5857</v>
      </c>
      <c r="AC628" s="313"/>
      <c r="AD628" s="313"/>
      <c r="AE628" s="313">
        <v>35.256</v>
      </c>
      <c r="AF628" s="313"/>
      <c r="AG628" s="313">
        <v>21.2222</v>
      </c>
    </row>
    <row r="629" s="304" customFormat="1" ht="22.8" customHeight="1" spans="1:33">
      <c r="A629" s="314" t="s">
        <v>932</v>
      </c>
      <c r="B629" s="314" t="s">
        <v>565</v>
      </c>
      <c r="C629" s="314" t="s">
        <v>565</v>
      </c>
      <c r="D629" s="315" t="s">
        <v>934</v>
      </c>
      <c r="E629" s="316" t="s">
        <v>567</v>
      </c>
      <c r="F629" s="318">
        <v>240.0639</v>
      </c>
      <c r="G629" s="318">
        <v>130</v>
      </c>
      <c r="H629" s="318">
        <v>5</v>
      </c>
      <c r="I629" s="318"/>
      <c r="J629" s="318"/>
      <c r="K629" s="318">
        <v>5</v>
      </c>
      <c r="L629" s="318">
        <v>6</v>
      </c>
      <c r="M629" s="318"/>
      <c r="N629" s="318"/>
      <c r="O629" s="318"/>
      <c r="P629" s="318">
        <v>20</v>
      </c>
      <c r="Q629" s="318"/>
      <c r="R629" s="318"/>
      <c r="S629" s="318"/>
      <c r="T629" s="318"/>
      <c r="U629" s="318"/>
      <c r="V629" s="318"/>
      <c r="W629" s="318"/>
      <c r="X629" s="318"/>
      <c r="Y629" s="318"/>
      <c r="Z629" s="318"/>
      <c r="AA629" s="318"/>
      <c r="AB629" s="318">
        <v>17.5857</v>
      </c>
      <c r="AC629" s="318"/>
      <c r="AD629" s="318"/>
      <c r="AE629" s="318">
        <v>35.256</v>
      </c>
      <c r="AF629" s="318"/>
      <c r="AG629" s="318">
        <v>21.2222</v>
      </c>
    </row>
    <row r="630" s="304" customFormat="1" ht="22.8" customHeight="1" spans="1:33">
      <c r="A630" s="309"/>
      <c r="B630" s="309"/>
      <c r="C630" s="309"/>
      <c r="D630" s="311" t="s">
        <v>1169</v>
      </c>
      <c r="E630" s="311" t="s">
        <v>1170</v>
      </c>
      <c r="F630" s="313">
        <v>264.6604</v>
      </c>
      <c r="G630" s="313">
        <v>50</v>
      </c>
      <c r="H630" s="313">
        <v>20</v>
      </c>
      <c r="I630" s="313"/>
      <c r="J630" s="313"/>
      <c r="K630" s="313">
        <v>20</v>
      </c>
      <c r="L630" s="313">
        <v>30</v>
      </c>
      <c r="M630" s="313"/>
      <c r="N630" s="313"/>
      <c r="O630" s="313"/>
      <c r="P630" s="313"/>
      <c r="Q630" s="313"/>
      <c r="R630" s="313"/>
      <c r="S630" s="313"/>
      <c r="T630" s="313">
        <v>20</v>
      </c>
      <c r="U630" s="313">
        <v>20</v>
      </c>
      <c r="V630" s="313"/>
      <c r="W630" s="313"/>
      <c r="X630" s="313"/>
      <c r="Y630" s="313"/>
      <c r="Z630" s="313"/>
      <c r="AA630" s="313"/>
      <c r="AB630" s="313">
        <v>22.3757</v>
      </c>
      <c r="AC630" s="313"/>
      <c r="AD630" s="313"/>
      <c r="AE630" s="313">
        <v>80.916</v>
      </c>
      <c r="AF630" s="313"/>
      <c r="AG630" s="313">
        <v>1.3687</v>
      </c>
    </row>
    <row r="631" s="304" customFormat="1" ht="22.8" customHeight="1" spans="1:33">
      <c r="A631" s="309"/>
      <c r="B631" s="309"/>
      <c r="C631" s="309"/>
      <c r="D631" s="312" t="s">
        <v>1171</v>
      </c>
      <c r="E631" s="312" t="s">
        <v>1172</v>
      </c>
      <c r="F631" s="313">
        <v>264.6604</v>
      </c>
      <c r="G631" s="313">
        <v>50</v>
      </c>
      <c r="H631" s="313">
        <v>20</v>
      </c>
      <c r="I631" s="313"/>
      <c r="J631" s="313"/>
      <c r="K631" s="313">
        <v>20</v>
      </c>
      <c r="L631" s="313">
        <v>30</v>
      </c>
      <c r="M631" s="313"/>
      <c r="N631" s="313"/>
      <c r="O631" s="313"/>
      <c r="P631" s="313"/>
      <c r="Q631" s="313"/>
      <c r="R631" s="313"/>
      <c r="S631" s="313"/>
      <c r="T631" s="313">
        <v>20</v>
      </c>
      <c r="U631" s="313">
        <v>20</v>
      </c>
      <c r="V631" s="313"/>
      <c r="W631" s="313"/>
      <c r="X631" s="313"/>
      <c r="Y631" s="313"/>
      <c r="Z631" s="313"/>
      <c r="AA631" s="313"/>
      <c r="AB631" s="313">
        <v>22.3757</v>
      </c>
      <c r="AC631" s="313"/>
      <c r="AD631" s="313"/>
      <c r="AE631" s="313">
        <v>80.916</v>
      </c>
      <c r="AF631" s="313"/>
      <c r="AG631" s="313">
        <v>1.3687</v>
      </c>
    </row>
    <row r="632" s="304" customFormat="1" ht="22.8" customHeight="1" spans="1:33">
      <c r="A632" s="321" t="s">
        <v>932</v>
      </c>
      <c r="B632" s="321"/>
      <c r="C632" s="321"/>
      <c r="D632" s="311" t="s">
        <v>932</v>
      </c>
      <c r="E632" s="311" t="s">
        <v>385</v>
      </c>
      <c r="F632" s="313">
        <v>264.6604</v>
      </c>
      <c r="G632" s="313">
        <v>50</v>
      </c>
      <c r="H632" s="313">
        <v>20</v>
      </c>
      <c r="I632" s="313"/>
      <c r="J632" s="313"/>
      <c r="K632" s="313">
        <v>20</v>
      </c>
      <c r="L632" s="313">
        <v>30</v>
      </c>
      <c r="M632" s="313"/>
      <c r="N632" s="313"/>
      <c r="O632" s="313"/>
      <c r="P632" s="313"/>
      <c r="Q632" s="313"/>
      <c r="R632" s="313"/>
      <c r="S632" s="313"/>
      <c r="T632" s="313">
        <v>20</v>
      </c>
      <c r="U632" s="313">
        <v>20</v>
      </c>
      <c r="V632" s="313"/>
      <c r="W632" s="313"/>
      <c r="X632" s="313"/>
      <c r="Y632" s="313"/>
      <c r="Z632" s="313"/>
      <c r="AA632" s="313"/>
      <c r="AB632" s="313">
        <v>22.3757</v>
      </c>
      <c r="AC632" s="313"/>
      <c r="AD632" s="313"/>
      <c r="AE632" s="313">
        <v>80.916</v>
      </c>
      <c r="AF632" s="313"/>
      <c r="AG632" s="313">
        <v>1.3687</v>
      </c>
    </row>
    <row r="633" s="304" customFormat="1" ht="22.8" customHeight="1" spans="1:33">
      <c r="A633" s="321" t="s">
        <v>932</v>
      </c>
      <c r="B633" s="321" t="s">
        <v>565</v>
      </c>
      <c r="C633" s="321"/>
      <c r="D633" s="311" t="s">
        <v>933</v>
      </c>
      <c r="E633" s="311" t="s">
        <v>386</v>
      </c>
      <c r="F633" s="313">
        <v>264.6604</v>
      </c>
      <c r="G633" s="313">
        <v>50</v>
      </c>
      <c r="H633" s="313">
        <v>20</v>
      </c>
      <c r="I633" s="313"/>
      <c r="J633" s="313"/>
      <c r="K633" s="313">
        <v>20</v>
      </c>
      <c r="L633" s="313">
        <v>30</v>
      </c>
      <c r="M633" s="313"/>
      <c r="N633" s="313"/>
      <c r="O633" s="313"/>
      <c r="P633" s="313"/>
      <c r="Q633" s="313"/>
      <c r="R633" s="313"/>
      <c r="S633" s="313"/>
      <c r="T633" s="313">
        <v>20</v>
      </c>
      <c r="U633" s="313">
        <v>20</v>
      </c>
      <c r="V633" s="313"/>
      <c r="W633" s="313"/>
      <c r="X633" s="313"/>
      <c r="Y633" s="313"/>
      <c r="Z633" s="313"/>
      <c r="AA633" s="313"/>
      <c r="AB633" s="313">
        <v>22.3757</v>
      </c>
      <c r="AC633" s="313"/>
      <c r="AD633" s="313"/>
      <c r="AE633" s="313">
        <v>80.916</v>
      </c>
      <c r="AF633" s="313"/>
      <c r="AG633" s="313">
        <v>1.3687</v>
      </c>
    </row>
    <row r="634" s="304" customFormat="1" ht="22.8" customHeight="1" spans="1:33">
      <c r="A634" s="314" t="s">
        <v>932</v>
      </c>
      <c r="B634" s="314" t="s">
        <v>565</v>
      </c>
      <c r="C634" s="314" t="s">
        <v>565</v>
      </c>
      <c r="D634" s="315" t="s">
        <v>934</v>
      </c>
      <c r="E634" s="316" t="s">
        <v>567</v>
      </c>
      <c r="F634" s="318">
        <v>264.6604</v>
      </c>
      <c r="G634" s="318">
        <v>50</v>
      </c>
      <c r="H634" s="318">
        <v>20</v>
      </c>
      <c r="I634" s="318"/>
      <c r="J634" s="318"/>
      <c r="K634" s="318">
        <v>20</v>
      </c>
      <c r="L634" s="318">
        <v>30</v>
      </c>
      <c r="M634" s="318"/>
      <c r="N634" s="318"/>
      <c r="O634" s="318"/>
      <c r="P634" s="318"/>
      <c r="Q634" s="318"/>
      <c r="R634" s="318"/>
      <c r="S634" s="318"/>
      <c r="T634" s="318">
        <v>20</v>
      </c>
      <c r="U634" s="318">
        <v>20</v>
      </c>
      <c r="V634" s="318"/>
      <c r="W634" s="318"/>
      <c r="X634" s="318"/>
      <c r="Y634" s="318"/>
      <c r="Z634" s="318"/>
      <c r="AA634" s="318"/>
      <c r="AB634" s="318">
        <v>22.3757</v>
      </c>
      <c r="AC634" s="318"/>
      <c r="AD634" s="318"/>
      <c r="AE634" s="318">
        <v>80.916</v>
      </c>
      <c r="AF634" s="318"/>
      <c r="AG634" s="318">
        <v>1.3687</v>
      </c>
    </row>
    <row r="635" s="304" customFormat="1" ht="22.8" customHeight="1" spans="1:33">
      <c r="A635" s="309"/>
      <c r="B635" s="309"/>
      <c r="C635" s="309"/>
      <c r="D635" s="311" t="s">
        <v>1173</v>
      </c>
      <c r="E635" s="311" t="s">
        <v>1174</v>
      </c>
      <c r="F635" s="313">
        <v>302.8029</v>
      </c>
      <c r="G635" s="313">
        <v>50</v>
      </c>
      <c r="H635" s="313"/>
      <c r="I635" s="313"/>
      <c r="J635" s="313"/>
      <c r="K635" s="313"/>
      <c r="L635" s="313">
        <v>10</v>
      </c>
      <c r="M635" s="313"/>
      <c r="N635" s="313"/>
      <c r="O635" s="313"/>
      <c r="P635" s="313"/>
      <c r="Q635" s="313"/>
      <c r="R635" s="313">
        <v>30</v>
      </c>
      <c r="S635" s="313"/>
      <c r="T635" s="313"/>
      <c r="U635" s="313"/>
      <c r="V635" s="313"/>
      <c r="W635" s="313"/>
      <c r="X635" s="313"/>
      <c r="Y635" s="313"/>
      <c r="Z635" s="313">
        <v>60</v>
      </c>
      <c r="AA635" s="313"/>
      <c r="AB635" s="313">
        <v>23.7026</v>
      </c>
      <c r="AC635" s="313"/>
      <c r="AD635" s="313"/>
      <c r="AE635" s="313">
        <v>115.2603</v>
      </c>
      <c r="AF635" s="313"/>
      <c r="AG635" s="313">
        <v>13.84</v>
      </c>
    </row>
    <row r="636" s="304" customFormat="1" ht="22.8" customHeight="1" spans="1:33">
      <c r="A636" s="309"/>
      <c r="B636" s="309"/>
      <c r="C636" s="309"/>
      <c r="D636" s="312" t="s">
        <v>1175</v>
      </c>
      <c r="E636" s="312" t="s">
        <v>1176</v>
      </c>
      <c r="F636" s="313">
        <v>302.8029</v>
      </c>
      <c r="G636" s="313">
        <v>50</v>
      </c>
      <c r="H636" s="313"/>
      <c r="I636" s="313"/>
      <c r="J636" s="313"/>
      <c r="K636" s="313"/>
      <c r="L636" s="313">
        <v>10</v>
      </c>
      <c r="M636" s="313"/>
      <c r="N636" s="313"/>
      <c r="O636" s="313"/>
      <c r="P636" s="313"/>
      <c r="Q636" s="313"/>
      <c r="R636" s="313">
        <v>30</v>
      </c>
      <c r="S636" s="313"/>
      <c r="T636" s="313"/>
      <c r="U636" s="313"/>
      <c r="V636" s="313"/>
      <c r="W636" s="313"/>
      <c r="X636" s="313"/>
      <c r="Y636" s="313"/>
      <c r="Z636" s="313">
        <v>60</v>
      </c>
      <c r="AA636" s="313"/>
      <c r="AB636" s="313">
        <v>23.7026</v>
      </c>
      <c r="AC636" s="313"/>
      <c r="AD636" s="313"/>
      <c r="AE636" s="313">
        <v>115.2603</v>
      </c>
      <c r="AF636" s="313"/>
      <c r="AG636" s="313">
        <v>13.84</v>
      </c>
    </row>
    <row r="637" s="304" customFormat="1" ht="22.8" customHeight="1" spans="1:33">
      <c r="A637" s="321" t="s">
        <v>932</v>
      </c>
      <c r="B637" s="321"/>
      <c r="C637" s="321"/>
      <c r="D637" s="311" t="s">
        <v>932</v>
      </c>
      <c r="E637" s="311" t="s">
        <v>385</v>
      </c>
      <c r="F637" s="313">
        <v>302.8029</v>
      </c>
      <c r="G637" s="313">
        <v>50</v>
      </c>
      <c r="H637" s="313"/>
      <c r="I637" s="313"/>
      <c r="J637" s="313"/>
      <c r="K637" s="313"/>
      <c r="L637" s="313">
        <v>10</v>
      </c>
      <c r="M637" s="313"/>
      <c r="N637" s="313"/>
      <c r="O637" s="313"/>
      <c r="P637" s="313"/>
      <c r="Q637" s="313"/>
      <c r="R637" s="313">
        <v>30</v>
      </c>
      <c r="S637" s="313"/>
      <c r="T637" s="313"/>
      <c r="U637" s="313"/>
      <c r="V637" s="313"/>
      <c r="W637" s="313"/>
      <c r="X637" s="313"/>
      <c r="Y637" s="313"/>
      <c r="Z637" s="313">
        <v>60</v>
      </c>
      <c r="AA637" s="313"/>
      <c r="AB637" s="313">
        <v>23.7026</v>
      </c>
      <c r="AC637" s="313"/>
      <c r="AD637" s="313"/>
      <c r="AE637" s="313">
        <v>115.2603</v>
      </c>
      <c r="AF637" s="313"/>
      <c r="AG637" s="313">
        <v>13.84</v>
      </c>
    </row>
    <row r="638" s="304" customFormat="1" ht="22.8" customHeight="1" spans="1:33">
      <c r="A638" s="321" t="s">
        <v>932</v>
      </c>
      <c r="B638" s="321" t="s">
        <v>565</v>
      </c>
      <c r="C638" s="321"/>
      <c r="D638" s="311" t="s">
        <v>933</v>
      </c>
      <c r="E638" s="311" t="s">
        <v>386</v>
      </c>
      <c r="F638" s="313">
        <v>302.8029</v>
      </c>
      <c r="G638" s="313">
        <v>50</v>
      </c>
      <c r="H638" s="313"/>
      <c r="I638" s="313"/>
      <c r="J638" s="313"/>
      <c r="K638" s="313"/>
      <c r="L638" s="313">
        <v>10</v>
      </c>
      <c r="M638" s="313"/>
      <c r="N638" s="313"/>
      <c r="O638" s="313"/>
      <c r="P638" s="313"/>
      <c r="Q638" s="313"/>
      <c r="R638" s="313">
        <v>30</v>
      </c>
      <c r="S638" s="313"/>
      <c r="T638" s="313"/>
      <c r="U638" s="313"/>
      <c r="V638" s="313"/>
      <c r="W638" s="313"/>
      <c r="X638" s="313"/>
      <c r="Y638" s="313"/>
      <c r="Z638" s="313">
        <v>60</v>
      </c>
      <c r="AA638" s="313"/>
      <c r="AB638" s="313">
        <v>23.7026</v>
      </c>
      <c r="AC638" s="313"/>
      <c r="AD638" s="313"/>
      <c r="AE638" s="313">
        <v>115.2603</v>
      </c>
      <c r="AF638" s="313"/>
      <c r="AG638" s="313">
        <v>13.84</v>
      </c>
    </row>
    <row r="639" s="304" customFormat="1" ht="22.8" customHeight="1" spans="1:33">
      <c r="A639" s="314" t="s">
        <v>932</v>
      </c>
      <c r="B639" s="314" t="s">
        <v>565</v>
      </c>
      <c r="C639" s="314" t="s">
        <v>565</v>
      </c>
      <c r="D639" s="315" t="s">
        <v>934</v>
      </c>
      <c r="E639" s="316" t="s">
        <v>567</v>
      </c>
      <c r="F639" s="318">
        <v>302.8029</v>
      </c>
      <c r="G639" s="318">
        <v>50</v>
      </c>
      <c r="H639" s="318"/>
      <c r="I639" s="318"/>
      <c r="J639" s="318"/>
      <c r="K639" s="318"/>
      <c r="L639" s="318">
        <v>10</v>
      </c>
      <c r="M639" s="318"/>
      <c r="N639" s="318"/>
      <c r="O639" s="318"/>
      <c r="P639" s="318"/>
      <c r="Q639" s="318"/>
      <c r="R639" s="318">
        <v>30</v>
      </c>
      <c r="S639" s="318"/>
      <c r="T639" s="318"/>
      <c r="U639" s="318"/>
      <c r="V639" s="318"/>
      <c r="W639" s="318"/>
      <c r="X639" s="318"/>
      <c r="Y639" s="318"/>
      <c r="Z639" s="318">
        <v>60</v>
      </c>
      <c r="AA639" s="318"/>
      <c r="AB639" s="318">
        <v>23.7026</v>
      </c>
      <c r="AC639" s="318"/>
      <c r="AD639" s="318"/>
      <c r="AE639" s="318">
        <v>115.2603</v>
      </c>
      <c r="AF639" s="318"/>
      <c r="AG639" s="318">
        <v>13.84</v>
      </c>
    </row>
    <row r="640" s="304" customFormat="1" ht="22.8" customHeight="1" spans="1:33">
      <c r="A640" s="309"/>
      <c r="B640" s="309"/>
      <c r="C640" s="309"/>
      <c r="D640" s="311" t="s">
        <v>1177</v>
      </c>
      <c r="E640" s="311" t="s">
        <v>1178</v>
      </c>
      <c r="F640" s="313">
        <v>326.5109</v>
      </c>
      <c r="G640" s="313">
        <v>30.108</v>
      </c>
      <c r="H640" s="313"/>
      <c r="I640" s="313"/>
      <c r="J640" s="313"/>
      <c r="K640" s="313"/>
      <c r="L640" s="313">
        <v>33</v>
      </c>
      <c r="M640" s="313"/>
      <c r="N640" s="313"/>
      <c r="O640" s="313"/>
      <c r="P640" s="313"/>
      <c r="Q640" s="313"/>
      <c r="R640" s="313"/>
      <c r="S640" s="313">
        <v>4.8</v>
      </c>
      <c r="T640" s="313"/>
      <c r="U640" s="313"/>
      <c r="V640" s="313"/>
      <c r="W640" s="313"/>
      <c r="X640" s="313"/>
      <c r="Y640" s="313"/>
      <c r="Z640" s="313">
        <v>33</v>
      </c>
      <c r="AA640" s="313"/>
      <c r="AB640" s="313">
        <v>27.3097</v>
      </c>
      <c r="AC640" s="313"/>
      <c r="AD640" s="313"/>
      <c r="AE640" s="313">
        <v>99.156</v>
      </c>
      <c r="AF640" s="313"/>
      <c r="AG640" s="313">
        <v>99.1372</v>
      </c>
    </row>
    <row r="641" s="304" customFormat="1" ht="22.8" customHeight="1" spans="1:33">
      <c r="A641" s="309"/>
      <c r="B641" s="309"/>
      <c r="C641" s="309"/>
      <c r="D641" s="312" t="s">
        <v>1179</v>
      </c>
      <c r="E641" s="312" t="s">
        <v>1180</v>
      </c>
      <c r="F641" s="313">
        <v>326.5109</v>
      </c>
      <c r="G641" s="313">
        <v>30.108</v>
      </c>
      <c r="H641" s="313"/>
      <c r="I641" s="313"/>
      <c r="J641" s="313"/>
      <c r="K641" s="313"/>
      <c r="L641" s="313">
        <v>33</v>
      </c>
      <c r="M641" s="313"/>
      <c r="N641" s="313"/>
      <c r="O641" s="313"/>
      <c r="P641" s="313"/>
      <c r="Q641" s="313"/>
      <c r="R641" s="313"/>
      <c r="S641" s="313">
        <v>4.8</v>
      </c>
      <c r="T641" s="313"/>
      <c r="U641" s="313"/>
      <c r="V641" s="313"/>
      <c r="W641" s="313"/>
      <c r="X641" s="313"/>
      <c r="Y641" s="313"/>
      <c r="Z641" s="313">
        <v>33</v>
      </c>
      <c r="AA641" s="313"/>
      <c r="AB641" s="313">
        <v>27.3097</v>
      </c>
      <c r="AC641" s="313"/>
      <c r="AD641" s="313"/>
      <c r="AE641" s="313">
        <v>99.156</v>
      </c>
      <c r="AF641" s="313"/>
      <c r="AG641" s="313">
        <v>99.1372</v>
      </c>
    </row>
    <row r="642" s="304" customFormat="1" ht="22.8" customHeight="1" spans="1:33">
      <c r="A642" s="321" t="s">
        <v>932</v>
      </c>
      <c r="B642" s="321"/>
      <c r="C642" s="321"/>
      <c r="D642" s="311" t="s">
        <v>932</v>
      </c>
      <c r="E642" s="311" t="s">
        <v>385</v>
      </c>
      <c r="F642" s="313">
        <v>326.5109</v>
      </c>
      <c r="G642" s="313">
        <v>30.108</v>
      </c>
      <c r="H642" s="313"/>
      <c r="I642" s="313"/>
      <c r="J642" s="313"/>
      <c r="K642" s="313"/>
      <c r="L642" s="313">
        <v>33</v>
      </c>
      <c r="M642" s="313"/>
      <c r="N642" s="313"/>
      <c r="O642" s="313"/>
      <c r="P642" s="313"/>
      <c r="Q642" s="313"/>
      <c r="R642" s="313"/>
      <c r="S642" s="313">
        <v>4.8</v>
      </c>
      <c r="T642" s="313"/>
      <c r="U642" s="313"/>
      <c r="V642" s="313"/>
      <c r="W642" s="313"/>
      <c r="X642" s="313"/>
      <c r="Y642" s="313"/>
      <c r="Z642" s="313">
        <v>33</v>
      </c>
      <c r="AA642" s="313"/>
      <c r="AB642" s="313">
        <v>27.3097</v>
      </c>
      <c r="AC642" s="313"/>
      <c r="AD642" s="313"/>
      <c r="AE642" s="313">
        <v>99.156</v>
      </c>
      <c r="AF642" s="313"/>
      <c r="AG642" s="313">
        <v>99.1372</v>
      </c>
    </row>
    <row r="643" s="304" customFormat="1" ht="22.8" customHeight="1" spans="1:33">
      <c r="A643" s="321" t="s">
        <v>932</v>
      </c>
      <c r="B643" s="321" t="s">
        <v>565</v>
      </c>
      <c r="C643" s="321"/>
      <c r="D643" s="311" t="s">
        <v>933</v>
      </c>
      <c r="E643" s="311" t="s">
        <v>386</v>
      </c>
      <c r="F643" s="313">
        <v>326.5109</v>
      </c>
      <c r="G643" s="313">
        <v>30.108</v>
      </c>
      <c r="H643" s="313"/>
      <c r="I643" s="313"/>
      <c r="J643" s="313"/>
      <c r="K643" s="313"/>
      <c r="L643" s="313">
        <v>33</v>
      </c>
      <c r="M643" s="313"/>
      <c r="N643" s="313"/>
      <c r="O643" s="313"/>
      <c r="P643" s="313"/>
      <c r="Q643" s="313"/>
      <c r="R643" s="313"/>
      <c r="S643" s="313">
        <v>4.8</v>
      </c>
      <c r="T643" s="313"/>
      <c r="U643" s="313"/>
      <c r="V643" s="313"/>
      <c r="W643" s="313"/>
      <c r="X643" s="313"/>
      <c r="Y643" s="313"/>
      <c r="Z643" s="313">
        <v>33</v>
      </c>
      <c r="AA643" s="313"/>
      <c r="AB643" s="313">
        <v>27.3097</v>
      </c>
      <c r="AC643" s="313"/>
      <c r="AD643" s="313"/>
      <c r="AE643" s="313">
        <v>99.156</v>
      </c>
      <c r="AF643" s="313"/>
      <c r="AG643" s="313">
        <v>99.1372</v>
      </c>
    </row>
    <row r="644" s="304" customFormat="1" ht="22.8" customHeight="1" spans="1:33">
      <c r="A644" s="314" t="s">
        <v>932</v>
      </c>
      <c r="B644" s="314" t="s">
        <v>565</v>
      </c>
      <c r="C644" s="314" t="s">
        <v>565</v>
      </c>
      <c r="D644" s="315" t="s">
        <v>934</v>
      </c>
      <c r="E644" s="316" t="s">
        <v>567</v>
      </c>
      <c r="F644" s="318">
        <v>260.264</v>
      </c>
      <c r="G644" s="318">
        <v>30.108</v>
      </c>
      <c r="H644" s="318"/>
      <c r="I644" s="318"/>
      <c r="J644" s="318"/>
      <c r="K644" s="318"/>
      <c r="L644" s="318">
        <v>33</v>
      </c>
      <c r="M644" s="318"/>
      <c r="N644" s="318"/>
      <c r="O644" s="318"/>
      <c r="P644" s="318"/>
      <c r="Q644" s="318"/>
      <c r="R644" s="318"/>
      <c r="S644" s="318"/>
      <c r="T644" s="318"/>
      <c r="U644" s="318"/>
      <c r="V644" s="318"/>
      <c r="W644" s="318"/>
      <c r="X644" s="318"/>
      <c r="Y644" s="318"/>
      <c r="Z644" s="318">
        <v>33</v>
      </c>
      <c r="AA644" s="318"/>
      <c r="AB644" s="318"/>
      <c r="AC644" s="318"/>
      <c r="AD644" s="318"/>
      <c r="AE644" s="318">
        <v>99.156</v>
      </c>
      <c r="AF644" s="318"/>
      <c r="AG644" s="318">
        <v>65</v>
      </c>
    </row>
    <row r="645" s="304" customFormat="1" ht="22.8" customHeight="1" spans="1:33">
      <c r="A645" s="314" t="s">
        <v>932</v>
      </c>
      <c r="B645" s="314" t="s">
        <v>565</v>
      </c>
      <c r="C645" s="314" t="s">
        <v>583</v>
      </c>
      <c r="D645" s="315" t="s">
        <v>1263</v>
      </c>
      <c r="E645" s="316" t="s">
        <v>790</v>
      </c>
      <c r="F645" s="318">
        <v>66.2469</v>
      </c>
      <c r="G645" s="318"/>
      <c r="H645" s="318"/>
      <c r="I645" s="318"/>
      <c r="J645" s="318"/>
      <c r="K645" s="318"/>
      <c r="L645" s="318"/>
      <c r="M645" s="318"/>
      <c r="N645" s="318"/>
      <c r="O645" s="318"/>
      <c r="P645" s="318"/>
      <c r="Q645" s="318"/>
      <c r="R645" s="318"/>
      <c r="S645" s="318">
        <v>4.8</v>
      </c>
      <c r="T645" s="318"/>
      <c r="U645" s="318"/>
      <c r="V645" s="318"/>
      <c r="W645" s="318"/>
      <c r="X645" s="318"/>
      <c r="Y645" s="318"/>
      <c r="Z645" s="318"/>
      <c r="AA645" s="318"/>
      <c r="AB645" s="318">
        <v>27.3097</v>
      </c>
      <c r="AC645" s="318"/>
      <c r="AD645" s="318"/>
      <c r="AE645" s="318"/>
      <c r="AF645" s="318"/>
      <c r="AG645" s="318">
        <v>34.1372</v>
      </c>
    </row>
    <row r="646" s="304" customFormat="1" ht="22.8" customHeight="1" spans="1:33">
      <c r="A646" s="309"/>
      <c r="B646" s="309"/>
      <c r="C646" s="309"/>
      <c r="D646" s="311" t="s">
        <v>1181</v>
      </c>
      <c r="E646" s="311" t="s">
        <v>1182</v>
      </c>
      <c r="F646" s="313">
        <v>268.9443</v>
      </c>
      <c r="G646" s="313">
        <v>40.52</v>
      </c>
      <c r="H646" s="313">
        <v>20</v>
      </c>
      <c r="I646" s="313"/>
      <c r="J646" s="313"/>
      <c r="K646" s="313">
        <v>5</v>
      </c>
      <c r="L646" s="313">
        <v>35</v>
      </c>
      <c r="M646" s="313"/>
      <c r="N646" s="313"/>
      <c r="O646" s="313"/>
      <c r="P646" s="313"/>
      <c r="Q646" s="313"/>
      <c r="R646" s="313"/>
      <c r="S646" s="313"/>
      <c r="T646" s="313"/>
      <c r="U646" s="313"/>
      <c r="V646" s="313"/>
      <c r="W646" s="313"/>
      <c r="X646" s="313"/>
      <c r="Y646" s="313"/>
      <c r="Z646" s="313">
        <v>14</v>
      </c>
      <c r="AA646" s="313"/>
      <c r="AB646" s="313">
        <v>23.1148</v>
      </c>
      <c r="AC646" s="313"/>
      <c r="AD646" s="313"/>
      <c r="AE646" s="313">
        <v>82.416</v>
      </c>
      <c r="AF646" s="313"/>
      <c r="AG646" s="313">
        <v>48.8935</v>
      </c>
    </row>
    <row r="647" s="304" customFormat="1" ht="22.8" customHeight="1" spans="1:33">
      <c r="A647" s="309"/>
      <c r="B647" s="309"/>
      <c r="C647" s="309"/>
      <c r="D647" s="312" t="s">
        <v>1183</v>
      </c>
      <c r="E647" s="312" t="s">
        <v>1184</v>
      </c>
      <c r="F647" s="313">
        <v>268.9443</v>
      </c>
      <c r="G647" s="313">
        <v>40.52</v>
      </c>
      <c r="H647" s="313">
        <v>20</v>
      </c>
      <c r="I647" s="313"/>
      <c r="J647" s="313"/>
      <c r="K647" s="313">
        <v>5</v>
      </c>
      <c r="L647" s="313">
        <v>35</v>
      </c>
      <c r="M647" s="313"/>
      <c r="N647" s="313"/>
      <c r="O647" s="313"/>
      <c r="P647" s="313"/>
      <c r="Q647" s="313"/>
      <c r="R647" s="313"/>
      <c r="S647" s="313"/>
      <c r="T647" s="313"/>
      <c r="U647" s="313"/>
      <c r="V647" s="313"/>
      <c r="W647" s="313"/>
      <c r="X647" s="313"/>
      <c r="Y647" s="313"/>
      <c r="Z647" s="313">
        <v>14</v>
      </c>
      <c r="AA647" s="313"/>
      <c r="AB647" s="313">
        <v>23.1148</v>
      </c>
      <c r="AC647" s="313"/>
      <c r="AD647" s="313"/>
      <c r="AE647" s="313">
        <v>82.416</v>
      </c>
      <c r="AF647" s="313"/>
      <c r="AG647" s="313">
        <v>48.8935</v>
      </c>
    </row>
    <row r="648" s="304" customFormat="1" ht="22.8" customHeight="1" spans="1:33">
      <c r="A648" s="321" t="s">
        <v>932</v>
      </c>
      <c r="B648" s="321"/>
      <c r="C648" s="321"/>
      <c r="D648" s="311" t="s">
        <v>932</v>
      </c>
      <c r="E648" s="311" t="s">
        <v>385</v>
      </c>
      <c r="F648" s="313">
        <v>268.9443</v>
      </c>
      <c r="G648" s="313">
        <v>40.52</v>
      </c>
      <c r="H648" s="313">
        <v>20</v>
      </c>
      <c r="I648" s="313"/>
      <c r="J648" s="313"/>
      <c r="K648" s="313">
        <v>5</v>
      </c>
      <c r="L648" s="313">
        <v>35</v>
      </c>
      <c r="M648" s="313"/>
      <c r="N648" s="313"/>
      <c r="O648" s="313"/>
      <c r="P648" s="313"/>
      <c r="Q648" s="313"/>
      <c r="R648" s="313"/>
      <c r="S648" s="313"/>
      <c r="T648" s="313"/>
      <c r="U648" s="313"/>
      <c r="V648" s="313"/>
      <c r="W648" s="313"/>
      <c r="X648" s="313"/>
      <c r="Y648" s="313"/>
      <c r="Z648" s="313">
        <v>14</v>
      </c>
      <c r="AA648" s="313"/>
      <c r="AB648" s="313">
        <v>23.1148</v>
      </c>
      <c r="AC648" s="313"/>
      <c r="AD648" s="313"/>
      <c r="AE648" s="313">
        <v>82.416</v>
      </c>
      <c r="AF648" s="313"/>
      <c r="AG648" s="313">
        <v>48.8935</v>
      </c>
    </row>
    <row r="649" s="304" customFormat="1" ht="22.8" customHeight="1" spans="1:33">
      <c r="A649" s="321" t="s">
        <v>932</v>
      </c>
      <c r="B649" s="321" t="s">
        <v>565</v>
      </c>
      <c r="C649" s="321"/>
      <c r="D649" s="311" t="s">
        <v>933</v>
      </c>
      <c r="E649" s="311" t="s">
        <v>386</v>
      </c>
      <c r="F649" s="313">
        <v>268.9443</v>
      </c>
      <c r="G649" s="313">
        <v>40.52</v>
      </c>
      <c r="H649" s="313">
        <v>20</v>
      </c>
      <c r="I649" s="313"/>
      <c r="J649" s="313"/>
      <c r="K649" s="313">
        <v>5</v>
      </c>
      <c r="L649" s="313">
        <v>35</v>
      </c>
      <c r="M649" s="313"/>
      <c r="N649" s="313"/>
      <c r="O649" s="313"/>
      <c r="P649" s="313"/>
      <c r="Q649" s="313"/>
      <c r="R649" s="313"/>
      <c r="S649" s="313"/>
      <c r="T649" s="313"/>
      <c r="U649" s="313"/>
      <c r="V649" s="313"/>
      <c r="W649" s="313"/>
      <c r="X649" s="313"/>
      <c r="Y649" s="313"/>
      <c r="Z649" s="313">
        <v>14</v>
      </c>
      <c r="AA649" s="313"/>
      <c r="AB649" s="313">
        <v>23.1148</v>
      </c>
      <c r="AC649" s="313"/>
      <c r="AD649" s="313"/>
      <c r="AE649" s="313">
        <v>82.416</v>
      </c>
      <c r="AF649" s="313"/>
      <c r="AG649" s="313">
        <v>48.8935</v>
      </c>
    </row>
    <row r="650" s="304" customFormat="1" ht="22.8" customHeight="1" spans="1:33">
      <c r="A650" s="314" t="s">
        <v>932</v>
      </c>
      <c r="B650" s="314" t="s">
        <v>565</v>
      </c>
      <c r="C650" s="314" t="s">
        <v>565</v>
      </c>
      <c r="D650" s="315" t="s">
        <v>934</v>
      </c>
      <c r="E650" s="316" t="s">
        <v>567</v>
      </c>
      <c r="F650" s="318">
        <v>268.9443</v>
      </c>
      <c r="G650" s="318">
        <v>40.52</v>
      </c>
      <c r="H650" s="318">
        <v>20</v>
      </c>
      <c r="I650" s="318"/>
      <c r="J650" s="318"/>
      <c r="K650" s="318">
        <v>5</v>
      </c>
      <c r="L650" s="318">
        <v>35</v>
      </c>
      <c r="M650" s="318"/>
      <c r="N650" s="318"/>
      <c r="O650" s="318"/>
      <c r="P650" s="318"/>
      <c r="Q650" s="318"/>
      <c r="R650" s="318"/>
      <c r="S650" s="318"/>
      <c r="T650" s="318"/>
      <c r="U650" s="318"/>
      <c r="V650" s="318"/>
      <c r="W650" s="318"/>
      <c r="X650" s="318"/>
      <c r="Y650" s="318"/>
      <c r="Z650" s="318">
        <v>14</v>
      </c>
      <c r="AA650" s="318"/>
      <c r="AB650" s="318">
        <v>23.1148</v>
      </c>
      <c r="AC650" s="318"/>
      <c r="AD650" s="318"/>
      <c r="AE650" s="318">
        <v>82.416</v>
      </c>
      <c r="AF650" s="318"/>
      <c r="AG650" s="318">
        <v>48.8935</v>
      </c>
    </row>
    <row r="651" s="304" customFormat="1" ht="22.8" customHeight="1" spans="1:33">
      <c r="A651" s="309"/>
      <c r="B651" s="309"/>
      <c r="C651" s="309"/>
      <c r="D651" s="311" t="s">
        <v>1185</v>
      </c>
      <c r="E651" s="311" t="s">
        <v>1186</v>
      </c>
      <c r="F651" s="313">
        <v>263.8727</v>
      </c>
      <c r="G651" s="313">
        <v>139.84</v>
      </c>
      <c r="H651" s="313"/>
      <c r="I651" s="313"/>
      <c r="J651" s="313"/>
      <c r="K651" s="313"/>
      <c r="L651" s="313"/>
      <c r="M651" s="313"/>
      <c r="N651" s="313"/>
      <c r="O651" s="313"/>
      <c r="P651" s="313"/>
      <c r="Q651" s="313"/>
      <c r="R651" s="313"/>
      <c r="S651" s="313"/>
      <c r="T651" s="313"/>
      <c r="U651" s="313"/>
      <c r="V651" s="313"/>
      <c r="W651" s="313"/>
      <c r="X651" s="313"/>
      <c r="Y651" s="313"/>
      <c r="Z651" s="313"/>
      <c r="AA651" s="313"/>
      <c r="AB651" s="313">
        <v>21.067</v>
      </c>
      <c r="AC651" s="313"/>
      <c r="AD651" s="313"/>
      <c r="AE651" s="313">
        <v>76.632</v>
      </c>
      <c r="AF651" s="313"/>
      <c r="AG651" s="313">
        <v>26.3337</v>
      </c>
    </row>
    <row r="652" s="304" customFormat="1" ht="22.8" customHeight="1" spans="1:33">
      <c r="A652" s="309"/>
      <c r="B652" s="309"/>
      <c r="C652" s="309"/>
      <c r="D652" s="312" t="s">
        <v>1187</v>
      </c>
      <c r="E652" s="312" t="s">
        <v>1188</v>
      </c>
      <c r="F652" s="313">
        <v>263.8727</v>
      </c>
      <c r="G652" s="313">
        <v>139.84</v>
      </c>
      <c r="H652" s="313"/>
      <c r="I652" s="313"/>
      <c r="J652" s="313"/>
      <c r="K652" s="313"/>
      <c r="L652" s="313"/>
      <c r="M652" s="313"/>
      <c r="N652" s="313"/>
      <c r="O652" s="313"/>
      <c r="P652" s="313"/>
      <c r="Q652" s="313"/>
      <c r="R652" s="313"/>
      <c r="S652" s="313"/>
      <c r="T652" s="313"/>
      <c r="U652" s="313"/>
      <c r="V652" s="313"/>
      <c r="W652" s="313"/>
      <c r="X652" s="313"/>
      <c r="Y652" s="313"/>
      <c r="Z652" s="313"/>
      <c r="AA652" s="313"/>
      <c r="AB652" s="313">
        <v>21.067</v>
      </c>
      <c r="AC652" s="313"/>
      <c r="AD652" s="313"/>
      <c r="AE652" s="313">
        <v>76.632</v>
      </c>
      <c r="AF652" s="313"/>
      <c r="AG652" s="313">
        <v>26.3337</v>
      </c>
    </row>
    <row r="653" s="304" customFormat="1" ht="22.8" customHeight="1" spans="1:33">
      <c r="A653" s="321" t="s">
        <v>932</v>
      </c>
      <c r="B653" s="321"/>
      <c r="C653" s="321"/>
      <c r="D653" s="311" t="s">
        <v>932</v>
      </c>
      <c r="E653" s="311" t="s">
        <v>385</v>
      </c>
      <c r="F653" s="313">
        <v>263.8727</v>
      </c>
      <c r="G653" s="313">
        <v>139.84</v>
      </c>
      <c r="H653" s="313"/>
      <c r="I653" s="313"/>
      <c r="J653" s="313"/>
      <c r="K653" s="313"/>
      <c r="L653" s="313"/>
      <c r="M653" s="313"/>
      <c r="N653" s="313"/>
      <c r="O653" s="313"/>
      <c r="P653" s="313"/>
      <c r="Q653" s="313"/>
      <c r="R653" s="313"/>
      <c r="S653" s="313"/>
      <c r="T653" s="313"/>
      <c r="U653" s="313"/>
      <c r="V653" s="313"/>
      <c r="W653" s="313"/>
      <c r="X653" s="313"/>
      <c r="Y653" s="313"/>
      <c r="Z653" s="313"/>
      <c r="AA653" s="313"/>
      <c r="AB653" s="313">
        <v>21.067</v>
      </c>
      <c r="AC653" s="313"/>
      <c r="AD653" s="313"/>
      <c r="AE653" s="313">
        <v>76.632</v>
      </c>
      <c r="AF653" s="313"/>
      <c r="AG653" s="313">
        <v>26.3337</v>
      </c>
    </row>
    <row r="654" s="304" customFormat="1" ht="22.8" customHeight="1" spans="1:33">
      <c r="A654" s="321" t="s">
        <v>932</v>
      </c>
      <c r="B654" s="321" t="s">
        <v>565</v>
      </c>
      <c r="C654" s="321"/>
      <c r="D654" s="311" t="s">
        <v>933</v>
      </c>
      <c r="E654" s="311" t="s">
        <v>386</v>
      </c>
      <c r="F654" s="313">
        <v>263.8727</v>
      </c>
      <c r="G654" s="313">
        <v>139.84</v>
      </c>
      <c r="H654" s="313"/>
      <c r="I654" s="313"/>
      <c r="J654" s="313"/>
      <c r="K654" s="313"/>
      <c r="L654" s="313"/>
      <c r="M654" s="313"/>
      <c r="N654" s="313"/>
      <c r="O654" s="313"/>
      <c r="P654" s="313"/>
      <c r="Q654" s="313"/>
      <c r="R654" s="313"/>
      <c r="S654" s="313"/>
      <c r="T654" s="313"/>
      <c r="U654" s="313"/>
      <c r="V654" s="313"/>
      <c r="W654" s="313"/>
      <c r="X654" s="313"/>
      <c r="Y654" s="313"/>
      <c r="Z654" s="313"/>
      <c r="AA654" s="313"/>
      <c r="AB654" s="313">
        <v>21.067</v>
      </c>
      <c r="AC654" s="313"/>
      <c r="AD654" s="313"/>
      <c r="AE654" s="313">
        <v>76.632</v>
      </c>
      <c r="AF654" s="313"/>
      <c r="AG654" s="313">
        <v>26.3337</v>
      </c>
    </row>
    <row r="655" s="304" customFormat="1" ht="22.8" customHeight="1" spans="1:33">
      <c r="A655" s="314" t="s">
        <v>932</v>
      </c>
      <c r="B655" s="314" t="s">
        <v>565</v>
      </c>
      <c r="C655" s="314" t="s">
        <v>565</v>
      </c>
      <c r="D655" s="315" t="s">
        <v>934</v>
      </c>
      <c r="E655" s="316" t="s">
        <v>567</v>
      </c>
      <c r="F655" s="318">
        <v>263.8727</v>
      </c>
      <c r="G655" s="318">
        <v>139.84</v>
      </c>
      <c r="H655" s="318"/>
      <c r="I655" s="318"/>
      <c r="J655" s="318"/>
      <c r="K655" s="318"/>
      <c r="L655" s="318"/>
      <c r="M655" s="318"/>
      <c r="N655" s="318"/>
      <c r="O655" s="318"/>
      <c r="P655" s="318"/>
      <c r="Q655" s="318"/>
      <c r="R655" s="318"/>
      <c r="S655" s="318"/>
      <c r="T655" s="318"/>
      <c r="U655" s="318"/>
      <c r="V655" s="318"/>
      <c r="W655" s="318"/>
      <c r="X655" s="318"/>
      <c r="Y655" s="318"/>
      <c r="Z655" s="318"/>
      <c r="AA655" s="318"/>
      <c r="AB655" s="318">
        <v>21.067</v>
      </c>
      <c r="AC655" s="318"/>
      <c r="AD655" s="318"/>
      <c r="AE655" s="318">
        <v>76.632</v>
      </c>
      <c r="AF655" s="318"/>
      <c r="AG655" s="318">
        <v>26.3337</v>
      </c>
    </row>
    <row r="656" s="304" customFormat="1" ht="22.8" customHeight="1" spans="1:33">
      <c r="A656" s="309"/>
      <c r="B656" s="309"/>
      <c r="C656" s="309"/>
      <c r="D656" s="311" t="s">
        <v>1189</v>
      </c>
      <c r="E656" s="311" t="s">
        <v>1190</v>
      </c>
      <c r="F656" s="313">
        <v>261.0655</v>
      </c>
      <c r="G656" s="313">
        <v>20</v>
      </c>
      <c r="H656" s="313">
        <v>18</v>
      </c>
      <c r="I656" s="313"/>
      <c r="J656" s="313"/>
      <c r="K656" s="313">
        <v>4</v>
      </c>
      <c r="L656" s="313">
        <v>35</v>
      </c>
      <c r="M656" s="313"/>
      <c r="N656" s="313"/>
      <c r="O656" s="313"/>
      <c r="P656" s="313">
        <v>15</v>
      </c>
      <c r="Q656" s="313"/>
      <c r="R656" s="313">
        <v>5</v>
      </c>
      <c r="S656" s="313">
        <v>18</v>
      </c>
      <c r="T656" s="313">
        <v>3</v>
      </c>
      <c r="U656" s="313">
        <v>3</v>
      </c>
      <c r="V656" s="313">
        <v>5</v>
      </c>
      <c r="W656" s="313"/>
      <c r="X656" s="313"/>
      <c r="Y656" s="313"/>
      <c r="Z656" s="313">
        <v>10</v>
      </c>
      <c r="AA656" s="313"/>
      <c r="AB656" s="313">
        <v>20.262</v>
      </c>
      <c r="AC656" s="313"/>
      <c r="AD656" s="313"/>
      <c r="AE656" s="313">
        <v>74.676</v>
      </c>
      <c r="AF656" s="313"/>
      <c r="AG656" s="313">
        <v>30.1275</v>
      </c>
    </row>
    <row r="657" s="304" customFormat="1" ht="22.8" customHeight="1" spans="1:33">
      <c r="A657" s="309"/>
      <c r="B657" s="309"/>
      <c r="C657" s="309"/>
      <c r="D657" s="312" t="s">
        <v>1191</v>
      </c>
      <c r="E657" s="312" t="s">
        <v>1192</v>
      </c>
      <c r="F657" s="313">
        <v>261.0655</v>
      </c>
      <c r="G657" s="313">
        <v>20</v>
      </c>
      <c r="H657" s="313">
        <v>18</v>
      </c>
      <c r="I657" s="313"/>
      <c r="J657" s="313"/>
      <c r="K657" s="313">
        <v>4</v>
      </c>
      <c r="L657" s="313">
        <v>35</v>
      </c>
      <c r="M657" s="313"/>
      <c r="N657" s="313"/>
      <c r="O657" s="313"/>
      <c r="P657" s="313">
        <v>15</v>
      </c>
      <c r="Q657" s="313"/>
      <c r="R657" s="313">
        <v>5</v>
      </c>
      <c r="S657" s="313">
        <v>18</v>
      </c>
      <c r="T657" s="313">
        <v>3</v>
      </c>
      <c r="U657" s="313">
        <v>3</v>
      </c>
      <c r="V657" s="313">
        <v>5</v>
      </c>
      <c r="W657" s="313"/>
      <c r="X657" s="313"/>
      <c r="Y657" s="313"/>
      <c r="Z657" s="313">
        <v>10</v>
      </c>
      <c r="AA657" s="313"/>
      <c r="AB657" s="313">
        <v>20.262</v>
      </c>
      <c r="AC657" s="313"/>
      <c r="AD657" s="313"/>
      <c r="AE657" s="313">
        <v>74.676</v>
      </c>
      <c r="AF657" s="313"/>
      <c r="AG657" s="313">
        <v>30.1275</v>
      </c>
    </row>
    <row r="658" s="304" customFormat="1" ht="22.8" customHeight="1" spans="1:33">
      <c r="A658" s="321" t="s">
        <v>932</v>
      </c>
      <c r="B658" s="321"/>
      <c r="C658" s="321"/>
      <c r="D658" s="311" t="s">
        <v>932</v>
      </c>
      <c r="E658" s="311" t="s">
        <v>385</v>
      </c>
      <c r="F658" s="313">
        <v>261.0655</v>
      </c>
      <c r="G658" s="313">
        <v>20</v>
      </c>
      <c r="H658" s="313">
        <v>18</v>
      </c>
      <c r="I658" s="313"/>
      <c r="J658" s="313"/>
      <c r="K658" s="313">
        <v>4</v>
      </c>
      <c r="L658" s="313">
        <v>35</v>
      </c>
      <c r="M658" s="313"/>
      <c r="N658" s="313"/>
      <c r="O658" s="313"/>
      <c r="P658" s="313">
        <v>15</v>
      </c>
      <c r="Q658" s="313"/>
      <c r="R658" s="313">
        <v>5</v>
      </c>
      <c r="S658" s="313">
        <v>18</v>
      </c>
      <c r="T658" s="313">
        <v>3</v>
      </c>
      <c r="U658" s="313">
        <v>3</v>
      </c>
      <c r="V658" s="313">
        <v>5</v>
      </c>
      <c r="W658" s="313"/>
      <c r="X658" s="313"/>
      <c r="Y658" s="313"/>
      <c r="Z658" s="313">
        <v>10</v>
      </c>
      <c r="AA658" s="313"/>
      <c r="AB658" s="313">
        <v>20.262</v>
      </c>
      <c r="AC658" s="313"/>
      <c r="AD658" s="313"/>
      <c r="AE658" s="313">
        <v>74.676</v>
      </c>
      <c r="AF658" s="313"/>
      <c r="AG658" s="313">
        <v>30.1275</v>
      </c>
    </row>
    <row r="659" s="304" customFormat="1" ht="22.8" customHeight="1" spans="1:33">
      <c r="A659" s="321" t="s">
        <v>932</v>
      </c>
      <c r="B659" s="321" t="s">
        <v>565</v>
      </c>
      <c r="C659" s="321"/>
      <c r="D659" s="311" t="s">
        <v>933</v>
      </c>
      <c r="E659" s="311" t="s">
        <v>386</v>
      </c>
      <c r="F659" s="313">
        <v>261.0655</v>
      </c>
      <c r="G659" s="313">
        <v>20</v>
      </c>
      <c r="H659" s="313">
        <v>18</v>
      </c>
      <c r="I659" s="313"/>
      <c r="J659" s="313"/>
      <c r="K659" s="313">
        <v>4</v>
      </c>
      <c r="L659" s="313">
        <v>35</v>
      </c>
      <c r="M659" s="313"/>
      <c r="N659" s="313"/>
      <c r="O659" s="313"/>
      <c r="P659" s="313">
        <v>15</v>
      </c>
      <c r="Q659" s="313"/>
      <c r="R659" s="313">
        <v>5</v>
      </c>
      <c r="S659" s="313">
        <v>18</v>
      </c>
      <c r="T659" s="313">
        <v>3</v>
      </c>
      <c r="U659" s="313">
        <v>3</v>
      </c>
      <c r="V659" s="313">
        <v>5</v>
      </c>
      <c r="W659" s="313"/>
      <c r="X659" s="313"/>
      <c r="Y659" s="313"/>
      <c r="Z659" s="313">
        <v>10</v>
      </c>
      <c r="AA659" s="313"/>
      <c r="AB659" s="313">
        <v>20.262</v>
      </c>
      <c r="AC659" s="313"/>
      <c r="AD659" s="313"/>
      <c r="AE659" s="313">
        <v>74.676</v>
      </c>
      <c r="AF659" s="313"/>
      <c r="AG659" s="313">
        <v>30.1275</v>
      </c>
    </row>
    <row r="660" s="304" customFormat="1" ht="22.8" customHeight="1" spans="1:33">
      <c r="A660" s="314" t="s">
        <v>932</v>
      </c>
      <c r="B660" s="314" t="s">
        <v>565</v>
      </c>
      <c r="C660" s="314" t="s">
        <v>565</v>
      </c>
      <c r="D660" s="315" t="s">
        <v>934</v>
      </c>
      <c r="E660" s="316" t="s">
        <v>567</v>
      </c>
      <c r="F660" s="318">
        <v>261.0655</v>
      </c>
      <c r="G660" s="318">
        <v>20</v>
      </c>
      <c r="H660" s="318">
        <v>18</v>
      </c>
      <c r="I660" s="318"/>
      <c r="J660" s="318"/>
      <c r="K660" s="318">
        <v>4</v>
      </c>
      <c r="L660" s="318">
        <v>35</v>
      </c>
      <c r="M660" s="318"/>
      <c r="N660" s="318"/>
      <c r="O660" s="318"/>
      <c r="P660" s="318">
        <v>15</v>
      </c>
      <c r="Q660" s="318"/>
      <c r="R660" s="318">
        <v>5</v>
      </c>
      <c r="S660" s="318">
        <v>18</v>
      </c>
      <c r="T660" s="318">
        <v>3</v>
      </c>
      <c r="U660" s="318">
        <v>3</v>
      </c>
      <c r="V660" s="318">
        <v>5</v>
      </c>
      <c r="W660" s="318"/>
      <c r="X660" s="318"/>
      <c r="Y660" s="318"/>
      <c r="Z660" s="318">
        <v>10</v>
      </c>
      <c r="AA660" s="318"/>
      <c r="AB660" s="318">
        <v>20.262</v>
      </c>
      <c r="AC660" s="318"/>
      <c r="AD660" s="318"/>
      <c r="AE660" s="318">
        <v>74.676</v>
      </c>
      <c r="AF660" s="318"/>
      <c r="AG660" s="318">
        <v>30.1275</v>
      </c>
    </row>
    <row r="661" s="304" customFormat="1" ht="22.8" customHeight="1" spans="1:33">
      <c r="A661" s="309"/>
      <c r="B661" s="309"/>
      <c r="C661" s="309"/>
      <c r="D661" s="311" t="s">
        <v>1193</v>
      </c>
      <c r="E661" s="311" t="s">
        <v>1194</v>
      </c>
      <c r="F661" s="313">
        <v>252.7801</v>
      </c>
      <c r="G661" s="313">
        <v>30</v>
      </c>
      <c r="H661" s="313">
        <v>38</v>
      </c>
      <c r="I661" s="313"/>
      <c r="J661" s="313"/>
      <c r="K661" s="313"/>
      <c r="L661" s="313">
        <v>24</v>
      </c>
      <c r="M661" s="313"/>
      <c r="N661" s="313"/>
      <c r="O661" s="313"/>
      <c r="P661" s="313">
        <v>4</v>
      </c>
      <c r="Q661" s="313"/>
      <c r="R661" s="313">
        <v>10</v>
      </c>
      <c r="S661" s="313"/>
      <c r="T661" s="313"/>
      <c r="U661" s="313"/>
      <c r="V661" s="313"/>
      <c r="W661" s="313"/>
      <c r="X661" s="313"/>
      <c r="Y661" s="313"/>
      <c r="Z661" s="313">
        <v>23.8</v>
      </c>
      <c r="AA661" s="313"/>
      <c r="AB661" s="313">
        <v>21.0525</v>
      </c>
      <c r="AC661" s="313"/>
      <c r="AD661" s="313"/>
      <c r="AE661" s="313">
        <v>75.612</v>
      </c>
      <c r="AF661" s="313"/>
      <c r="AG661" s="313">
        <v>26.3156</v>
      </c>
    </row>
    <row r="662" s="304" customFormat="1" ht="22.8" customHeight="1" spans="1:33">
      <c r="A662" s="309"/>
      <c r="B662" s="309"/>
      <c r="C662" s="309"/>
      <c r="D662" s="312" t="s">
        <v>1195</v>
      </c>
      <c r="E662" s="312" t="s">
        <v>1196</v>
      </c>
      <c r="F662" s="313">
        <v>252.7801</v>
      </c>
      <c r="G662" s="313">
        <v>30</v>
      </c>
      <c r="H662" s="313">
        <v>38</v>
      </c>
      <c r="I662" s="313"/>
      <c r="J662" s="313"/>
      <c r="K662" s="313"/>
      <c r="L662" s="313">
        <v>24</v>
      </c>
      <c r="M662" s="313"/>
      <c r="N662" s="313"/>
      <c r="O662" s="313"/>
      <c r="P662" s="313">
        <v>4</v>
      </c>
      <c r="Q662" s="313"/>
      <c r="R662" s="313">
        <v>10</v>
      </c>
      <c r="S662" s="313"/>
      <c r="T662" s="313"/>
      <c r="U662" s="313"/>
      <c r="V662" s="313"/>
      <c r="W662" s="313"/>
      <c r="X662" s="313"/>
      <c r="Y662" s="313"/>
      <c r="Z662" s="313">
        <v>23.8</v>
      </c>
      <c r="AA662" s="313"/>
      <c r="AB662" s="313">
        <v>21.0525</v>
      </c>
      <c r="AC662" s="313"/>
      <c r="AD662" s="313"/>
      <c r="AE662" s="313">
        <v>75.612</v>
      </c>
      <c r="AF662" s="313"/>
      <c r="AG662" s="313">
        <v>26.3156</v>
      </c>
    </row>
    <row r="663" s="304" customFormat="1" ht="22.8" customHeight="1" spans="1:33">
      <c r="A663" s="321" t="s">
        <v>932</v>
      </c>
      <c r="B663" s="321"/>
      <c r="C663" s="321"/>
      <c r="D663" s="311" t="s">
        <v>932</v>
      </c>
      <c r="E663" s="311" t="s">
        <v>385</v>
      </c>
      <c r="F663" s="313">
        <v>252.7801</v>
      </c>
      <c r="G663" s="313">
        <v>30</v>
      </c>
      <c r="H663" s="313">
        <v>38</v>
      </c>
      <c r="I663" s="313"/>
      <c r="J663" s="313"/>
      <c r="K663" s="313"/>
      <c r="L663" s="313">
        <v>24</v>
      </c>
      <c r="M663" s="313"/>
      <c r="N663" s="313"/>
      <c r="O663" s="313"/>
      <c r="P663" s="313">
        <v>4</v>
      </c>
      <c r="Q663" s="313"/>
      <c r="R663" s="313">
        <v>10</v>
      </c>
      <c r="S663" s="313"/>
      <c r="T663" s="313"/>
      <c r="U663" s="313"/>
      <c r="V663" s="313"/>
      <c r="W663" s="313"/>
      <c r="X663" s="313"/>
      <c r="Y663" s="313"/>
      <c r="Z663" s="313">
        <v>23.8</v>
      </c>
      <c r="AA663" s="313"/>
      <c r="AB663" s="313">
        <v>21.0525</v>
      </c>
      <c r="AC663" s="313"/>
      <c r="AD663" s="313"/>
      <c r="AE663" s="313">
        <v>75.612</v>
      </c>
      <c r="AF663" s="313"/>
      <c r="AG663" s="313">
        <v>26.3156</v>
      </c>
    </row>
    <row r="664" s="304" customFormat="1" ht="22.8" customHeight="1" spans="1:33">
      <c r="A664" s="321" t="s">
        <v>932</v>
      </c>
      <c r="B664" s="321" t="s">
        <v>565</v>
      </c>
      <c r="C664" s="321"/>
      <c r="D664" s="311" t="s">
        <v>933</v>
      </c>
      <c r="E664" s="311" t="s">
        <v>386</v>
      </c>
      <c r="F664" s="313">
        <v>252.7801</v>
      </c>
      <c r="G664" s="313">
        <v>30</v>
      </c>
      <c r="H664" s="313">
        <v>38</v>
      </c>
      <c r="I664" s="313"/>
      <c r="J664" s="313"/>
      <c r="K664" s="313"/>
      <c r="L664" s="313">
        <v>24</v>
      </c>
      <c r="M664" s="313"/>
      <c r="N664" s="313"/>
      <c r="O664" s="313"/>
      <c r="P664" s="313">
        <v>4</v>
      </c>
      <c r="Q664" s="313"/>
      <c r="R664" s="313">
        <v>10</v>
      </c>
      <c r="S664" s="313"/>
      <c r="T664" s="313"/>
      <c r="U664" s="313"/>
      <c r="V664" s="313"/>
      <c r="W664" s="313"/>
      <c r="X664" s="313"/>
      <c r="Y664" s="313"/>
      <c r="Z664" s="313">
        <v>23.8</v>
      </c>
      <c r="AA664" s="313"/>
      <c r="AB664" s="313">
        <v>21.0525</v>
      </c>
      <c r="AC664" s="313"/>
      <c r="AD664" s="313"/>
      <c r="AE664" s="313">
        <v>75.612</v>
      </c>
      <c r="AF664" s="313"/>
      <c r="AG664" s="313">
        <v>26.3156</v>
      </c>
    </row>
    <row r="665" s="304" customFormat="1" ht="22.8" customHeight="1" spans="1:33">
      <c r="A665" s="314" t="s">
        <v>932</v>
      </c>
      <c r="B665" s="314" t="s">
        <v>565</v>
      </c>
      <c r="C665" s="314" t="s">
        <v>565</v>
      </c>
      <c r="D665" s="315" t="s">
        <v>934</v>
      </c>
      <c r="E665" s="316" t="s">
        <v>567</v>
      </c>
      <c r="F665" s="318">
        <v>252.7801</v>
      </c>
      <c r="G665" s="318">
        <v>30</v>
      </c>
      <c r="H665" s="318">
        <v>38</v>
      </c>
      <c r="I665" s="318"/>
      <c r="J665" s="318"/>
      <c r="K665" s="318"/>
      <c r="L665" s="318">
        <v>24</v>
      </c>
      <c r="M665" s="318"/>
      <c r="N665" s="318"/>
      <c r="O665" s="318"/>
      <c r="P665" s="318">
        <v>4</v>
      </c>
      <c r="Q665" s="318"/>
      <c r="R665" s="318">
        <v>10</v>
      </c>
      <c r="S665" s="318"/>
      <c r="T665" s="318"/>
      <c r="U665" s="318"/>
      <c r="V665" s="318"/>
      <c r="W665" s="318"/>
      <c r="X665" s="318"/>
      <c r="Y665" s="318"/>
      <c r="Z665" s="318">
        <v>23.8</v>
      </c>
      <c r="AA665" s="318"/>
      <c r="AB665" s="318">
        <v>21.0525</v>
      </c>
      <c r="AC665" s="318"/>
      <c r="AD665" s="318"/>
      <c r="AE665" s="318">
        <v>75.612</v>
      </c>
      <c r="AF665" s="318"/>
      <c r="AG665" s="318">
        <v>26.3156</v>
      </c>
    </row>
    <row r="666" s="304" customFormat="1" ht="22.8" customHeight="1" spans="1:33">
      <c r="A666" s="309"/>
      <c r="B666" s="309"/>
      <c r="C666" s="309"/>
      <c r="D666" s="311" t="s">
        <v>1197</v>
      </c>
      <c r="E666" s="311" t="s">
        <v>1198</v>
      </c>
      <c r="F666" s="313">
        <v>291.3548</v>
      </c>
      <c r="G666" s="313">
        <v>43.2531</v>
      </c>
      <c r="H666" s="313"/>
      <c r="I666" s="313"/>
      <c r="J666" s="313"/>
      <c r="K666" s="313"/>
      <c r="L666" s="313">
        <v>30</v>
      </c>
      <c r="M666" s="313"/>
      <c r="N666" s="313"/>
      <c r="O666" s="313"/>
      <c r="P666" s="313">
        <v>10</v>
      </c>
      <c r="Q666" s="313"/>
      <c r="R666" s="313"/>
      <c r="S666" s="313"/>
      <c r="T666" s="313"/>
      <c r="U666" s="313"/>
      <c r="V666" s="313"/>
      <c r="W666" s="313"/>
      <c r="X666" s="313"/>
      <c r="Y666" s="313"/>
      <c r="Z666" s="313">
        <v>40.288</v>
      </c>
      <c r="AA666" s="313">
        <v>15</v>
      </c>
      <c r="AB666" s="313">
        <v>22.4777</v>
      </c>
      <c r="AC666" s="313"/>
      <c r="AD666" s="313"/>
      <c r="AE666" s="313">
        <v>81.336</v>
      </c>
      <c r="AF666" s="313"/>
      <c r="AG666" s="313">
        <v>49</v>
      </c>
    </row>
    <row r="667" s="304" customFormat="1" ht="22.8" customHeight="1" spans="1:33">
      <c r="A667" s="309"/>
      <c r="B667" s="309"/>
      <c r="C667" s="309"/>
      <c r="D667" s="312" t="s">
        <v>1199</v>
      </c>
      <c r="E667" s="312" t="s">
        <v>1200</v>
      </c>
      <c r="F667" s="313">
        <v>291.3548</v>
      </c>
      <c r="G667" s="313">
        <v>43.2531</v>
      </c>
      <c r="H667" s="313"/>
      <c r="I667" s="313"/>
      <c r="J667" s="313"/>
      <c r="K667" s="313"/>
      <c r="L667" s="313">
        <v>30</v>
      </c>
      <c r="M667" s="313"/>
      <c r="N667" s="313"/>
      <c r="O667" s="313"/>
      <c r="P667" s="313">
        <v>10</v>
      </c>
      <c r="Q667" s="313"/>
      <c r="R667" s="313"/>
      <c r="S667" s="313"/>
      <c r="T667" s="313"/>
      <c r="U667" s="313"/>
      <c r="V667" s="313"/>
      <c r="W667" s="313"/>
      <c r="X667" s="313"/>
      <c r="Y667" s="313"/>
      <c r="Z667" s="313">
        <v>40.288</v>
      </c>
      <c r="AA667" s="313">
        <v>15</v>
      </c>
      <c r="AB667" s="313">
        <v>22.4777</v>
      </c>
      <c r="AC667" s="313"/>
      <c r="AD667" s="313"/>
      <c r="AE667" s="313">
        <v>81.336</v>
      </c>
      <c r="AF667" s="313"/>
      <c r="AG667" s="313">
        <v>49</v>
      </c>
    </row>
    <row r="668" s="304" customFormat="1" ht="22.8" customHeight="1" spans="1:33">
      <c r="A668" s="321" t="s">
        <v>932</v>
      </c>
      <c r="B668" s="321"/>
      <c r="C668" s="321"/>
      <c r="D668" s="311" t="s">
        <v>932</v>
      </c>
      <c r="E668" s="311" t="s">
        <v>385</v>
      </c>
      <c r="F668" s="313">
        <v>291.3548</v>
      </c>
      <c r="G668" s="313">
        <v>43.2531</v>
      </c>
      <c r="H668" s="313"/>
      <c r="I668" s="313"/>
      <c r="J668" s="313"/>
      <c r="K668" s="313"/>
      <c r="L668" s="313">
        <v>30</v>
      </c>
      <c r="M668" s="313"/>
      <c r="N668" s="313"/>
      <c r="O668" s="313"/>
      <c r="P668" s="313">
        <v>10</v>
      </c>
      <c r="Q668" s="313"/>
      <c r="R668" s="313"/>
      <c r="S668" s="313"/>
      <c r="T668" s="313"/>
      <c r="U668" s="313"/>
      <c r="V668" s="313"/>
      <c r="W668" s="313"/>
      <c r="X668" s="313"/>
      <c r="Y668" s="313"/>
      <c r="Z668" s="313">
        <v>40.288</v>
      </c>
      <c r="AA668" s="313">
        <v>15</v>
      </c>
      <c r="AB668" s="313">
        <v>22.4777</v>
      </c>
      <c r="AC668" s="313"/>
      <c r="AD668" s="313"/>
      <c r="AE668" s="313">
        <v>81.336</v>
      </c>
      <c r="AF668" s="313"/>
      <c r="AG668" s="313">
        <v>49</v>
      </c>
    </row>
    <row r="669" s="304" customFormat="1" ht="22.8" customHeight="1" spans="1:33">
      <c r="A669" s="321" t="s">
        <v>932</v>
      </c>
      <c r="B669" s="321" t="s">
        <v>565</v>
      </c>
      <c r="C669" s="321"/>
      <c r="D669" s="311" t="s">
        <v>933</v>
      </c>
      <c r="E669" s="311" t="s">
        <v>386</v>
      </c>
      <c r="F669" s="313">
        <v>291.3548</v>
      </c>
      <c r="G669" s="313">
        <v>43.2531</v>
      </c>
      <c r="H669" s="313"/>
      <c r="I669" s="313"/>
      <c r="J669" s="313"/>
      <c r="K669" s="313"/>
      <c r="L669" s="313">
        <v>30</v>
      </c>
      <c r="M669" s="313"/>
      <c r="N669" s="313"/>
      <c r="O669" s="313"/>
      <c r="P669" s="313">
        <v>10</v>
      </c>
      <c r="Q669" s="313"/>
      <c r="R669" s="313"/>
      <c r="S669" s="313"/>
      <c r="T669" s="313"/>
      <c r="U669" s="313"/>
      <c r="V669" s="313"/>
      <c r="W669" s="313"/>
      <c r="X669" s="313"/>
      <c r="Y669" s="313"/>
      <c r="Z669" s="313">
        <v>40.288</v>
      </c>
      <c r="AA669" s="313">
        <v>15</v>
      </c>
      <c r="AB669" s="313">
        <v>22.4777</v>
      </c>
      <c r="AC669" s="313"/>
      <c r="AD669" s="313"/>
      <c r="AE669" s="313">
        <v>81.336</v>
      </c>
      <c r="AF669" s="313"/>
      <c r="AG669" s="313">
        <v>49</v>
      </c>
    </row>
    <row r="670" s="304" customFormat="1" ht="22.8" customHeight="1" spans="1:33">
      <c r="A670" s="314" t="s">
        <v>932</v>
      </c>
      <c r="B670" s="314" t="s">
        <v>565</v>
      </c>
      <c r="C670" s="314" t="s">
        <v>565</v>
      </c>
      <c r="D670" s="315" t="s">
        <v>934</v>
      </c>
      <c r="E670" s="316" t="s">
        <v>567</v>
      </c>
      <c r="F670" s="318">
        <v>291.3548</v>
      </c>
      <c r="G670" s="318">
        <v>43.2531</v>
      </c>
      <c r="H670" s="318"/>
      <c r="I670" s="318"/>
      <c r="J670" s="318"/>
      <c r="K670" s="318"/>
      <c r="L670" s="318">
        <v>30</v>
      </c>
      <c r="M670" s="318"/>
      <c r="N670" s="318"/>
      <c r="O670" s="318"/>
      <c r="P670" s="318">
        <v>10</v>
      </c>
      <c r="Q670" s="318"/>
      <c r="R670" s="318"/>
      <c r="S670" s="318"/>
      <c r="T670" s="318"/>
      <c r="U670" s="318"/>
      <c r="V670" s="318"/>
      <c r="W670" s="318"/>
      <c r="X670" s="318"/>
      <c r="Y670" s="318"/>
      <c r="Z670" s="318">
        <v>40.288</v>
      </c>
      <c r="AA670" s="318">
        <v>15</v>
      </c>
      <c r="AB670" s="318">
        <v>22.4777</v>
      </c>
      <c r="AC670" s="318"/>
      <c r="AD670" s="318"/>
      <c r="AE670" s="318">
        <v>81.336</v>
      </c>
      <c r="AF670" s="318"/>
      <c r="AG670" s="318">
        <v>49</v>
      </c>
    </row>
    <row r="671" s="304" customFormat="1" ht="22.8" customHeight="1" spans="1:33">
      <c r="A671" s="309"/>
      <c r="B671" s="309"/>
      <c r="C671" s="309"/>
      <c r="D671" s="311" t="s">
        <v>1201</v>
      </c>
      <c r="E671" s="311" t="s">
        <v>1202</v>
      </c>
      <c r="F671" s="313">
        <v>211.4655</v>
      </c>
      <c r="G671" s="313">
        <v>38.18</v>
      </c>
      <c r="H671" s="313">
        <v>11</v>
      </c>
      <c r="I671" s="313"/>
      <c r="J671" s="313"/>
      <c r="K671" s="313">
        <v>1.5</v>
      </c>
      <c r="L671" s="313">
        <v>20</v>
      </c>
      <c r="M671" s="313">
        <v>8</v>
      </c>
      <c r="N671" s="313"/>
      <c r="O671" s="313"/>
      <c r="P671" s="313">
        <v>10</v>
      </c>
      <c r="Q671" s="313"/>
      <c r="R671" s="313">
        <v>10</v>
      </c>
      <c r="S671" s="313"/>
      <c r="T671" s="313"/>
      <c r="U671" s="313"/>
      <c r="V671" s="313"/>
      <c r="W671" s="313"/>
      <c r="X671" s="313"/>
      <c r="Y671" s="313"/>
      <c r="Z671" s="313"/>
      <c r="AA671" s="313"/>
      <c r="AB671" s="313">
        <v>15.5473</v>
      </c>
      <c r="AC671" s="313"/>
      <c r="AD671" s="313"/>
      <c r="AE671" s="313">
        <v>57.804</v>
      </c>
      <c r="AF671" s="313"/>
      <c r="AG671" s="313">
        <v>39.4342</v>
      </c>
    </row>
    <row r="672" s="304" customFormat="1" ht="22.8" customHeight="1" spans="1:33">
      <c r="A672" s="309"/>
      <c r="B672" s="309"/>
      <c r="C672" s="309"/>
      <c r="D672" s="312" t="s">
        <v>1203</v>
      </c>
      <c r="E672" s="312" t="s">
        <v>1204</v>
      </c>
      <c r="F672" s="313">
        <v>211.4655</v>
      </c>
      <c r="G672" s="313">
        <v>38.18</v>
      </c>
      <c r="H672" s="313">
        <v>11</v>
      </c>
      <c r="I672" s="313"/>
      <c r="J672" s="313"/>
      <c r="K672" s="313">
        <v>1.5</v>
      </c>
      <c r="L672" s="313">
        <v>20</v>
      </c>
      <c r="M672" s="313">
        <v>8</v>
      </c>
      <c r="N672" s="313"/>
      <c r="O672" s="313"/>
      <c r="P672" s="313">
        <v>10</v>
      </c>
      <c r="Q672" s="313"/>
      <c r="R672" s="313">
        <v>10</v>
      </c>
      <c r="S672" s="313"/>
      <c r="T672" s="313"/>
      <c r="U672" s="313"/>
      <c r="V672" s="313"/>
      <c r="W672" s="313"/>
      <c r="X672" s="313"/>
      <c r="Y672" s="313"/>
      <c r="Z672" s="313"/>
      <c r="AA672" s="313"/>
      <c r="AB672" s="313">
        <v>15.5473</v>
      </c>
      <c r="AC672" s="313"/>
      <c r="AD672" s="313"/>
      <c r="AE672" s="313">
        <v>57.804</v>
      </c>
      <c r="AF672" s="313"/>
      <c r="AG672" s="313">
        <v>39.4342</v>
      </c>
    </row>
    <row r="673" s="304" customFormat="1" ht="22.8" customHeight="1" spans="1:33">
      <c r="A673" s="321" t="s">
        <v>932</v>
      </c>
      <c r="B673" s="321"/>
      <c r="C673" s="321"/>
      <c r="D673" s="311" t="s">
        <v>932</v>
      </c>
      <c r="E673" s="311" t="s">
        <v>385</v>
      </c>
      <c r="F673" s="313">
        <v>211.4655</v>
      </c>
      <c r="G673" s="313">
        <v>38.18</v>
      </c>
      <c r="H673" s="313">
        <v>11</v>
      </c>
      <c r="I673" s="313"/>
      <c r="J673" s="313"/>
      <c r="K673" s="313">
        <v>1.5</v>
      </c>
      <c r="L673" s="313">
        <v>20</v>
      </c>
      <c r="M673" s="313">
        <v>8</v>
      </c>
      <c r="N673" s="313"/>
      <c r="O673" s="313"/>
      <c r="P673" s="313">
        <v>10</v>
      </c>
      <c r="Q673" s="313"/>
      <c r="R673" s="313">
        <v>10</v>
      </c>
      <c r="S673" s="313"/>
      <c r="T673" s="313"/>
      <c r="U673" s="313"/>
      <c r="V673" s="313"/>
      <c r="W673" s="313"/>
      <c r="X673" s="313"/>
      <c r="Y673" s="313"/>
      <c r="Z673" s="313"/>
      <c r="AA673" s="313"/>
      <c r="AB673" s="313">
        <v>15.5473</v>
      </c>
      <c r="AC673" s="313"/>
      <c r="AD673" s="313"/>
      <c r="AE673" s="313">
        <v>57.804</v>
      </c>
      <c r="AF673" s="313"/>
      <c r="AG673" s="313">
        <v>39.4342</v>
      </c>
    </row>
    <row r="674" s="304" customFormat="1" ht="22.8" customHeight="1" spans="1:33">
      <c r="A674" s="321" t="s">
        <v>932</v>
      </c>
      <c r="B674" s="321" t="s">
        <v>565</v>
      </c>
      <c r="C674" s="321"/>
      <c r="D674" s="311" t="s">
        <v>933</v>
      </c>
      <c r="E674" s="311" t="s">
        <v>386</v>
      </c>
      <c r="F674" s="313">
        <v>211.4655</v>
      </c>
      <c r="G674" s="313">
        <v>38.18</v>
      </c>
      <c r="H674" s="313">
        <v>11</v>
      </c>
      <c r="I674" s="313"/>
      <c r="J674" s="313"/>
      <c r="K674" s="313">
        <v>1.5</v>
      </c>
      <c r="L674" s="313">
        <v>20</v>
      </c>
      <c r="M674" s="313">
        <v>8</v>
      </c>
      <c r="N674" s="313"/>
      <c r="O674" s="313"/>
      <c r="P674" s="313">
        <v>10</v>
      </c>
      <c r="Q674" s="313"/>
      <c r="R674" s="313">
        <v>10</v>
      </c>
      <c r="S674" s="313"/>
      <c r="T674" s="313"/>
      <c r="U674" s="313"/>
      <c r="V674" s="313"/>
      <c r="W674" s="313"/>
      <c r="X674" s="313"/>
      <c r="Y674" s="313"/>
      <c r="Z674" s="313"/>
      <c r="AA674" s="313"/>
      <c r="AB674" s="313">
        <v>15.5473</v>
      </c>
      <c r="AC674" s="313"/>
      <c r="AD674" s="313"/>
      <c r="AE674" s="313">
        <v>57.804</v>
      </c>
      <c r="AF674" s="313"/>
      <c r="AG674" s="313">
        <v>39.4342</v>
      </c>
    </row>
    <row r="675" s="304" customFormat="1" ht="22.8" customHeight="1" spans="1:33">
      <c r="A675" s="314" t="s">
        <v>932</v>
      </c>
      <c r="B675" s="314" t="s">
        <v>565</v>
      </c>
      <c r="C675" s="314" t="s">
        <v>565</v>
      </c>
      <c r="D675" s="315" t="s">
        <v>934</v>
      </c>
      <c r="E675" s="316" t="s">
        <v>567</v>
      </c>
      <c r="F675" s="318">
        <v>211.4655</v>
      </c>
      <c r="G675" s="318">
        <v>38.18</v>
      </c>
      <c r="H675" s="318">
        <v>11</v>
      </c>
      <c r="I675" s="318"/>
      <c r="J675" s="318"/>
      <c r="K675" s="318">
        <v>1.5</v>
      </c>
      <c r="L675" s="318">
        <v>20</v>
      </c>
      <c r="M675" s="318">
        <v>8</v>
      </c>
      <c r="N675" s="318"/>
      <c r="O675" s="318"/>
      <c r="P675" s="318">
        <v>10</v>
      </c>
      <c r="Q675" s="318"/>
      <c r="R675" s="318">
        <v>10</v>
      </c>
      <c r="S675" s="318"/>
      <c r="T675" s="318"/>
      <c r="U675" s="318"/>
      <c r="V675" s="318"/>
      <c r="W675" s="318"/>
      <c r="X675" s="318"/>
      <c r="Y675" s="318"/>
      <c r="Z675" s="318"/>
      <c r="AA675" s="318"/>
      <c r="AB675" s="318">
        <v>15.5473</v>
      </c>
      <c r="AC675" s="318"/>
      <c r="AD675" s="318"/>
      <c r="AE675" s="318">
        <v>57.804</v>
      </c>
      <c r="AF675" s="318"/>
      <c r="AG675" s="318">
        <v>39.4342</v>
      </c>
    </row>
    <row r="676" s="304" customFormat="1" ht="22.8" customHeight="1" spans="1:33">
      <c r="A676" s="309"/>
      <c r="B676" s="309"/>
      <c r="C676" s="309"/>
      <c r="D676" s="311" t="s">
        <v>1205</v>
      </c>
      <c r="E676" s="311" t="s">
        <v>1206</v>
      </c>
      <c r="F676" s="313">
        <v>274.0918</v>
      </c>
      <c r="G676" s="313">
        <v>35.4866</v>
      </c>
      <c r="H676" s="313">
        <v>32</v>
      </c>
      <c r="I676" s="313"/>
      <c r="J676" s="313"/>
      <c r="K676" s="313"/>
      <c r="L676" s="313">
        <v>10</v>
      </c>
      <c r="M676" s="313"/>
      <c r="N676" s="313"/>
      <c r="O676" s="313"/>
      <c r="P676" s="313">
        <v>8</v>
      </c>
      <c r="Q676" s="313"/>
      <c r="R676" s="313"/>
      <c r="S676" s="313">
        <v>20</v>
      </c>
      <c r="T676" s="313"/>
      <c r="U676" s="313"/>
      <c r="V676" s="313"/>
      <c r="W676" s="313"/>
      <c r="X676" s="313"/>
      <c r="Y676" s="313"/>
      <c r="Z676" s="313">
        <v>40</v>
      </c>
      <c r="AA676" s="313">
        <v>20</v>
      </c>
      <c r="AB676" s="313">
        <v>21.7972</v>
      </c>
      <c r="AC676" s="313"/>
      <c r="AD676" s="313"/>
      <c r="AE676" s="313">
        <v>86.808</v>
      </c>
      <c r="AF676" s="313"/>
      <c r="AG676" s="313"/>
    </row>
    <row r="677" s="304" customFormat="1" ht="22.8" customHeight="1" spans="1:33">
      <c r="A677" s="309"/>
      <c r="B677" s="309"/>
      <c r="C677" s="309"/>
      <c r="D677" s="312" t="s">
        <v>1207</v>
      </c>
      <c r="E677" s="312" t="s">
        <v>1208</v>
      </c>
      <c r="F677" s="313">
        <v>274.0918</v>
      </c>
      <c r="G677" s="313">
        <v>35.4866</v>
      </c>
      <c r="H677" s="313">
        <v>32</v>
      </c>
      <c r="I677" s="313"/>
      <c r="J677" s="313"/>
      <c r="K677" s="313"/>
      <c r="L677" s="313">
        <v>10</v>
      </c>
      <c r="M677" s="313"/>
      <c r="N677" s="313"/>
      <c r="O677" s="313"/>
      <c r="P677" s="313">
        <v>8</v>
      </c>
      <c r="Q677" s="313"/>
      <c r="R677" s="313"/>
      <c r="S677" s="313">
        <v>20</v>
      </c>
      <c r="T677" s="313"/>
      <c r="U677" s="313"/>
      <c r="V677" s="313"/>
      <c r="W677" s="313"/>
      <c r="X677" s="313"/>
      <c r="Y677" s="313"/>
      <c r="Z677" s="313">
        <v>40</v>
      </c>
      <c r="AA677" s="313">
        <v>20</v>
      </c>
      <c r="AB677" s="313">
        <v>21.7972</v>
      </c>
      <c r="AC677" s="313"/>
      <c r="AD677" s="313"/>
      <c r="AE677" s="313">
        <v>86.808</v>
      </c>
      <c r="AF677" s="313"/>
      <c r="AG677" s="313"/>
    </row>
    <row r="678" s="304" customFormat="1" ht="22.8" customHeight="1" spans="1:33">
      <c r="A678" s="321" t="s">
        <v>932</v>
      </c>
      <c r="B678" s="321"/>
      <c r="C678" s="321"/>
      <c r="D678" s="311" t="s">
        <v>932</v>
      </c>
      <c r="E678" s="311" t="s">
        <v>385</v>
      </c>
      <c r="F678" s="313">
        <v>274.0918</v>
      </c>
      <c r="G678" s="313">
        <v>35.4866</v>
      </c>
      <c r="H678" s="313">
        <v>32</v>
      </c>
      <c r="I678" s="313"/>
      <c r="J678" s="313"/>
      <c r="K678" s="313"/>
      <c r="L678" s="313">
        <v>10</v>
      </c>
      <c r="M678" s="313"/>
      <c r="N678" s="313"/>
      <c r="O678" s="313"/>
      <c r="P678" s="313">
        <v>8</v>
      </c>
      <c r="Q678" s="313"/>
      <c r="R678" s="313"/>
      <c r="S678" s="313">
        <v>20</v>
      </c>
      <c r="T678" s="313"/>
      <c r="U678" s="313"/>
      <c r="V678" s="313"/>
      <c r="W678" s="313"/>
      <c r="X678" s="313"/>
      <c r="Y678" s="313"/>
      <c r="Z678" s="313">
        <v>40</v>
      </c>
      <c r="AA678" s="313">
        <v>20</v>
      </c>
      <c r="AB678" s="313">
        <v>21.7972</v>
      </c>
      <c r="AC678" s="313"/>
      <c r="AD678" s="313"/>
      <c r="AE678" s="313">
        <v>86.808</v>
      </c>
      <c r="AF678" s="313"/>
      <c r="AG678" s="313"/>
    </row>
    <row r="679" s="304" customFormat="1" ht="22.8" customHeight="1" spans="1:33">
      <c r="A679" s="321" t="s">
        <v>932</v>
      </c>
      <c r="B679" s="321" t="s">
        <v>565</v>
      </c>
      <c r="C679" s="321"/>
      <c r="D679" s="311" t="s">
        <v>933</v>
      </c>
      <c r="E679" s="311" t="s">
        <v>386</v>
      </c>
      <c r="F679" s="313">
        <v>274.0918</v>
      </c>
      <c r="G679" s="313">
        <v>35.4866</v>
      </c>
      <c r="H679" s="313">
        <v>32</v>
      </c>
      <c r="I679" s="313"/>
      <c r="J679" s="313"/>
      <c r="K679" s="313"/>
      <c r="L679" s="313">
        <v>10</v>
      </c>
      <c r="M679" s="313"/>
      <c r="N679" s="313"/>
      <c r="O679" s="313"/>
      <c r="P679" s="313">
        <v>8</v>
      </c>
      <c r="Q679" s="313"/>
      <c r="R679" s="313"/>
      <c r="S679" s="313">
        <v>20</v>
      </c>
      <c r="T679" s="313"/>
      <c r="U679" s="313"/>
      <c r="V679" s="313"/>
      <c r="W679" s="313"/>
      <c r="X679" s="313"/>
      <c r="Y679" s="313"/>
      <c r="Z679" s="313">
        <v>40</v>
      </c>
      <c r="AA679" s="313">
        <v>20</v>
      </c>
      <c r="AB679" s="313">
        <v>21.7972</v>
      </c>
      <c r="AC679" s="313"/>
      <c r="AD679" s="313"/>
      <c r="AE679" s="313">
        <v>86.808</v>
      </c>
      <c r="AF679" s="313"/>
      <c r="AG679" s="313"/>
    </row>
    <row r="680" s="304" customFormat="1" ht="22.8" customHeight="1" spans="1:33">
      <c r="A680" s="314" t="s">
        <v>932</v>
      </c>
      <c r="B680" s="314" t="s">
        <v>565</v>
      </c>
      <c r="C680" s="314" t="s">
        <v>565</v>
      </c>
      <c r="D680" s="315" t="s">
        <v>934</v>
      </c>
      <c r="E680" s="316" t="s">
        <v>567</v>
      </c>
      <c r="F680" s="318">
        <v>274.0918</v>
      </c>
      <c r="G680" s="318">
        <v>35.4866</v>
      </c>
      <c r="H680" s="318">
        <v>32</v>
      </c>
      <c r="I680" s="318"/>
      <c r="J680" s="318"/>
      <c r="K680" s="318"/>
      <c r="L680" s="318">
        <v>10</v>
      </c>
      <c r="M680" s="318"/>
      <c r="N680" s="318"/>
      <c r="O680" s="318"/>
      <c r="P680" s="318">
        <v>8</v>
      </c>
      <c r="Q680" s="318"/>
      <c r="R680" s="318"/>
      <c r="S680" s="318">
        <v>20</v>
      </c>
      <c r="T680" s="318"/>
      <c r="U680" s="318"/>
      <c r="V680" s="318"/>
      <c r="W680" s="318"/>
      <c r="X680" s="318"/>
      <c r="Y680" s="318"/>
      <c r="Z680" s="318">
        <v>40</v>
      </c>
      <c r="AA680" s="318">
        <v>20</v>
      </c>
      <c r="AB680" s="318">
        <v>21.7972</v>
      </c>
      <c r="AC680" s="318"/>
      <c r="AD680" s="318"/>
      <c r="AE680" s="318">
        <v>86.808</v>
      </c>
      <c r="AF680" s="318"/>
      <c r="AG680" s="318"/>
    </row>
    <row r="681" s="304" customFormat="1" ht="22.8" customHeight="1" spans="1:33">
      <c r="A681" s="309"/>
      <c r="B681" s="309"/>
      <c r="C681" s="309"/>
      <c r="D681" s="311" t="s">
        <v>1209</v>
      </c>
      <c r="E681" s="311" t="s">
        <v>1210</v>
      </c>
      <c r="F681" s="313">
        <v>241.669</v>
      </c>
      <c r="G681" s="313">
        <v>17.5</v>
      </c>
      <c r="H681" s="313">
        <v>28</v>
      </c>
      <c r="I681" s="313"/>
      <c r="J681" s="313"/>
      <c r="K681" s="313">
        <v>2.2</v>
      </c>
      <c r="L681" s="313">
        <v>12</v>
      </c>
      <c r="M681" s="313">
        <v>2.7</v>
      </c>
      <c r="N681" s="313"/>
      <c r="O681" s="313"/>
      <c r="P681" s="313">
        <v>0.5</v>
      </c>
      <c r="Q681" s="313"/>
      <c r="R681" s="313"/>
      <c r="S681" s="313"/>
      <c r="T681" s="313">
        <v>1</v>
      </c>
      <c r="U681" s="313">
        <v>1</v>
      </c>
      <c r="V681" s="313"/>
      <c r="W681" s="313"/>
      <c r="X681" s="313"/>
      <c r="Y681" s="313"/>
      <c r="Z681" s="313">
        <v>5</v>
      </c>
      <c r="AA681" s="313">
        <v>10</v>
      </c>
      <c r="AB681" s="313">
        <v>18.7418</v>
      </c>
      <c r="AC681" s="313"/>
      <c r="AD681" s="313"/>
      <c r="AE681" s="313">
        <v>76.38</v>
      </c>
      <c r="AF681" s="313"/>
      <c r="AG681" s="313">
        <v>66.6472</v>
      </c>
    </row>
    <row r="682" s="304" customFormat="1" ht="22.8" customHeight="1" spans="1:33">
      <c r="A682" s="309"/>
      <c r="B682" s="309"/>
      <c r="C682" s="309"/>
      <c r="D682" s="312" t="s">
        <v>1211</v>
      </c>
      <c r="E682" s="312" t="s">
        <v>1212</v>
      </c>
      <c r="F682" s="313">
        <v>241.669</v>
      </c>
      <c r="G682" s="313">
        <v>17.5</v>
      </c>
      <c r="H682" s="313">
        <v>28</v>
      </c>
      <c r="I682" s="313"/>
      <c r="J682" s="313"/>
      <c r="K682" s="313">
        <v>2.2</v>
      </c>
      <c r="L682" s="313">
        <v>12</v>
      </c>
      <c r="M682" s="313">
        <v>2.7</v>
      </c>
      <c r="N682" s="313"/>
      <c r="O682" s="313"/>
      <c r="P682" s="313">
        <v>0.5</v>
      </c>
      <c r="Q682" s="313"/>
      <c r="R682" s="313"/>
      <c r="S682" s="313"/>
      <c r="T682" s="313">
        <v>1</v>
      </c>
      <c r="U682" s="313">
        <v>1</v>
      </c>
      <c r="V682" s="313"/>
      <c r="W682" s="313"/>
      <c r="X682" s="313"/>
      <c r="Y682" s="313"/>
      <c r="Z682" s="313">
        <v>5</v>
      </c>
      <c r="AA682" s="313">
        <v>10</v>
      </c>
      <c r="AB682" s="313">
        <v>18.7418</v>
      </c>
      <c r="AC682" s="313"/>
      <c r="AD682" s="313"/>
      <c r="AE682" s="313">
        <v>76.38</v>
      </c>
      <c r="AF682" s="313"/>
      <c r="AG682" s="313">
        <v>66.6472</v>
      </c>
    </row>
    <row r="683" s="304" customFormat="1" ht="22.8" customHeight="1" spans="1:33">
      <c r="A683" s="321" t="s">
        <v>932</v>
      </c>
      <c r="B683" s="321"/>
      <c r="C683" s="321"/>
      <c r="D683" s="311" t="s">
        <v>932</v>
      </c>
      <c r="E683" s="311" t="s">
        <v>385</v>
      </c>
      <c r="F683" s="313">
        <v>241.669</v>
      </c>
      <c r="G683" s="313">
        <v>17.5</v>
      </c>
      <c r="H683" s="313">
        <v>28</v>
      </c>
      <c r="I683" s="313"/>
      <c r="J683" s="313"/>
      <c r="K683" s="313">
        <v>2.2</v>
      </c>
      <c r="L683" s="313">
        <v>12</v>
      </c>
      <c r="M683" s="313">
        <v>2.7</v>
      </c>
      <c r="N683" s="313"/>
      <c r="O683" s="313"/>
      <c r="P683" s="313">
        <v>0.5</v>
      </c>
      <c r="Q683" s="313"/>
      <c r="R683" s="313"/>
      <c r="S683" s="313"/>
      <c r="T683" s="313">
        <v>1</v>
      </c>
      <c r="U683" s="313">
        <v>1</v>
      </c>
      <c r="V683" s="313"/>
      <c r="W683" s="313"/>
      <c r="X683" s="313"/>
      <c r="Y683" s="313"/>
      <c r="Z683" s="313">
        <v>5</v>
      </c>
      <c r="AA683" s="313">
        <v>10</v>
      </c>
      <c r="AB683" s="313">
        <v>18.7418</v>
      </c>
      <c r="AC683" s="313"/>
      <c r="AD683" s="313"/>
      <c r="AE683" s="313">
        <v>76.38</v>
      </c>
      <c r="AF683" s="313"/>
      <c r="AG683" s="313">
        <v>66.6472</v>
      </c>
    </row>
    <row r="684" s="304" customFormat="1" ht="22.8" customHeight="1" spans="1:33">
      <c r="A684" s="321" t="s">
        <v>932</v>
      </c>
      <c r="B684" s="321" t="s">
        <v>565</v>
      </c>
      <c r="C684" s="321"/>
      <c r="D684" s="311" t="s">
        <v>933</v>
      </c>
      <c r="E684" s="311" t="s">
        <v>386</v>
      </c>
      <c r="F684" s="313">
        <v>241.669</v>
      </c>
      <c r="G684" s="313">
        <v>17.5</v>
      </c>
      <c r="H684" s="313">
        <v>28</v>
      </c>
      <c r="I684" s="313"/>
      <c r="J684" s="313"/>
      <c r="K684" s="313">
        <v>2.2</v>
      </c>
      <c r="L684" s="313">
        <v>12</v>
      </c>
      <c r="M684" s="313">
        <v>2.7</v>
      </c>
      <c r="N684" s="313"/>
      <c r="O684" s="313"/>
      <c r="P684" s="313">
        <v>0.5</v>
      </c>
      <c r="Q684" s="313"/>
      <c r="R684" s="313"/>
      <c r="S684" s="313"/>
      <c r="T684" s="313">
        <v>1</v>
      </c>
      <c r="U684" s="313">
        <v>1</v>
      </c>
      <c r="V684" s="313"/>
      <c r="W684" s="313"/>
      <c r="X684" s="313"/>
      <c r="Y684" s="313"/>
      <c r="Z684" s="313">
        <v>5</v>
      </c>
      <c r="AA684" s="313">
        <v>10</v>
      </c>
      <c r="AB684" s="313">
        <v>18.7418</v>
      </c>
      <c r="AC684" s="313"/>
      <c r="AD684" s="313"/>
      <c r="AE684" s="313">
        <v>76.38</v>
      </c>
      <c r="AF684" s="313"/>
      <c r="AG684" s="313">
        <v>66.6472</v>
      </c>
    </row>
    <row r="685" s="304" customFormat="1" ht="22.8" customHeight="1" spans="1:33">
      <c r="A685" s="314" t="s">
        <v>932</v>
      </c>
      <c r="B685" s="314" t="s">
        <v>565</v>
      </c>
      <c r="C685" s="314" t="s">
        <v>565</v>
      </c>
      <c r="D685" s="315" t="s">
        <v>934</v>
      </c>
      <c r="E685" s="316" t="s">
        <v>567</v>
      </c>
      <c r="F685" s="318">
        <v>241.669</v>
      </c>
      <c r="G685" s="318">
        <v>17.5</v>
      </c>
      <c r="H685" s="318">
        <v>28</v>
      </c>
      <c r="I685" s="318"/>
      <c r="J685" s="318"/>
      <c r="K685" s="318">
        <v>2.2</v>
      </c>
      <c r="L685" s="318">
        <v>12</v>
      </c>
      <c r="M685" s="318">
        <v>2.7</v>
      </c>
      <c r="N685" s="318"/>
      <c r="O685" s="318"/>
      <c r="P685" s="318">
        <v>0.5</v>
      </c>
      <c r="Q685" s="318"/>
      <c r="R685" s="318"/>
      <c r="S685" s="318"/>
      <c r="T685" s="318">
        <v>1</v>
      </c>
      <c r="U685" s="318">
        <v>1</v>
      </c>
      <c r="V685" s="318"/>
      <c r="W685" s="318"/>
      <c r="X685" s="318"/>
      <c r="Y685" s="318"/>
      <c r="Z685" s="318">
        <v>5</v>
      </c>
      <c r="AA685" s="318">
        <v>10</v>
      </c>
      <c r="AB685" s="318">
        <v>18.7418</v>
      </c>
      <c r="AC685" s="318"/>
      <c r="AD685" s="318"/>
      <c r="AE685" s="318">
        <v>76.38</v>
      </c>
      <c r="AF685" s="318"/>
      <c r="AG685" s="318">
        <v>66.6472</v>
      </c>
    </row>
    <row r="686" s="304" customFormat="1" ht="22.8" customHeight="1" spans="1:33">
      <c r="A686" s="309"/>
      <c r="B686" s="309"/>
      <c r="C686" s="309"/>
      <c r="D686" s="311" t="s">
        <v>1213</v>
      </c>
      <c r="E686" s="311" t="s">
        <v>1214</v>
      </c>
      <c r="F686" s="313">
        <v>260.4955</v>
      </c>
      <c r="G686" s="313">
        <v>52.5</v>
      </c>
      <c r="H686" s="313">
        <v>36.908</v>
      </c>
      <c r="I686" s="313"/>
      <c r="J686" s="313"/>
      <c r="K686" s="313">
        <v>1</v>
      </c>
      <c r="L686" s="313">
        <v>15</v>
      </c>
      <c r="M686" s="313"/>
      <c r="N686" s="313"/>
      <c r="O686" s="313"/>
      <c r="P686" s="313"/>
      <c r="Q686" s="313"/>
      <c r="R686" s="313"/>
      <c r="S686" s="313"/>
      <c r="T686" s="313"/>
      <c r="U686" s="313"/>
      <c r="V686" s="313"/>
      <c r="W686" s="313"/>
      <c r="X686" s="313"/>
      <c r="Y686" s="313"/>
      <c r="Z686" s="313"/>
      <c r="AA686" s="313"/>
      <c r="AB686" s="313">
        <v>20.4691</v>
      </c>
      <c r="AC686" s="313"/>
      <c r="AD686" s="313"/>
      <c r="AE686" s="313">
        <v>82.68</v>
      </c>
      <c r="AF686" s="313"/>
      <c r="AG686" s="313">
        <v>51.9384</v>
      </c>
    </row>
    <row r="687" s="304" customFormat="1" ht="22.8" customHeight="1" spans="1:33">
      <c r="A687" s="309"/>
      <c r="B687" s="309"/>
      <c r="C687" s="309"/>
      <c r="D687" s="312" t="s">
        <v>1215</v>
      </c>
      <c r="E687" s="312" t="s">
        <v>1216</v>
      </c>
      <c r="F687" s="313">
        <v>260.4955</v>
      </c>
      <c r="G687" s="313">
        <v>52.5</v>
      </c>
      <c r="H687" s="313">
        <v>36.908</v>
      </c>
      <c r="I687" s="313"/>
      <c r="J687" s="313"/>
      <c r="K687" s="313">
        <v>1</v>
      </c>
      <c r="L687" s="313">
        <v>15</v>
      </c>
      <c r="M687" s="313"/>
      <c r="N687" s="313"/>
      <c r="O687" s="313"/>
      <c r="P687" s="313"/>
      <c r="Q687" s="313"/>
      <c r="R687" s="313"/>
      <c r="S687" s="313"/>
      <c r="T687" s="313"/>
      <c r="U687" s="313"/>
      <c r="V687" s="313"/>
      <c r="W687" s="313"/>
      <c r="X687" s="313"/>
      <c r="Y687" s="313"/>
      <c r="Z687" s="313"/>
      <c r="AA687" s="313"/>
      <c r="AB687" s="313">
        <v>20.4691</v>
      </c>
      <c r="AC687" s="313"/>
      <c r="AD687" s="313"/>
      <c r="AE687" s="313">
        <v>82.68</v>
      </c>
      <c r="AF687" s="313"/>
      <c r="AG687" s="313">
        <v>51.9384</v>
      </c>
    </row>
    <row r="688" s="304" customFormat="1" ht="22.8" customHeight="1" spans="1:33">
      <c r="A688" s="321" t="s">
        <v>932</v>
      </c>
      <c r="B688" s="321"/>
      <c r="C688" s="321"/>
      <c r="D688" s="311" t="s">
        <v>932</v>
      </c>
      <c r="E688" s="311" t="s">
        <v>385</v>
      </c>
      <c r="F688" s="313">
        <v>260.4955</v>
      </c>
      <c r="G688" s="313">
        <v>52.5</v>
      </c>
      <c r="H688" s="313">
        <v>36.908</v>
      </c>
      <c r="I688" s="313"/>
      <c r="J688" s="313"/>
      <c r="K688" s="313">
        <v>1</v>
      </c>
      <c r="L688" s="313">
        <v>15</v>
      </c>
      <c r="M688" s="313"/>
      <c r="N688" s="313"/>
      <c r="O688" s="313"/>
      <c r="P688" s="313"/>
      <c r="Q688" s="313"/>
      <c r="R688" s="313"/>
      <c r="S688" s="313"/>
      <c r="T688" s="313"/>
      <c r="U688" s="313"/>
      <c r="V688" s="313"/>
      <c r="W688" s="313"/>
      <c r="X688" s="313"/>
      <c r="Y688" s="313"/>
      <c r="Z688" s="313"/>
      <c r="AA688" s="313"/>
      <c r="AB688" s="313">
        <v>20.4691</v>
      </c>
      <c r="AC688" s="313"/>
      <c r="AD688" s="313"/>
      <c r="AE688" s="313">
        <v>82.68</v>
      </c>
      <c r="AF688" s="313"/>
      <c r="AG688" s="313">
        <v>51.9384</v>
      </c>
    </row>
    <row r="689" s="304" customFormat="1" ht="22.8" customHeight="1" spans="1:33">
      <c r="A689" s="321" t="s">
        <v>932</v>
      </c>
      <c r="B689" s="321" t="s">
        <v>565</v>
      </c>
      <c r="C689" s="321"/>
      <c r="D689" s="311" t="s">
        <v>933</v>
      </c>
      <c r="E689" s="311" t="s">
        <v>386</v>
      </c>
      <c r="F689" s="313">
        <v>260.4955</v>
      </c>
      <c r="G689" s="313">
        <v>52.5</v>
      </c>
      <c r="H689" s="313">
        <v>36.908</v>
      </c>
      <c r="I689" s="313"/>
      <c r="J689" s="313"/>
      <c r="K689" s="313">
        <v>1</v>
      </c>
      <c r="L689" s="313">
        <v>15</v>
      </c>
      <c r="M689" s="313"/>
      <c r="N689" s="313"/>
      <c r="O689" s="313"/>
      <c r="P689" s="313"/>
      <c r="Q689" s="313"/>
      <c r="R689" s="313"/>
      <c r="S689" s="313"/>
      <c r="T689" s="313"/>
      <c r="U689" s="313"/>
      <c r="V689" s="313"/>
      <c r="W689" s="313"/>
      <c r="X689" s="313"/>
      <c r="Y689" s="313"/>
      <c r="Z689" s="313"/>
      <c r="AA689" s="313"/>
      <c r="AB689" s="313">
        <v>20.4691</v>
      </c>
      <c r="AC689" s="313"/>
      <c r="AD689" s="313"/>
      <c r="AE689" s="313">
        <v>82.68</v>
      </c>
      <c r="AF689" s="313"/>
      <c r="AG689" s="313">
        <v>51.9384</v>
      </c>
    </row>
    <row r="690" s="304" customFormat="1" ht="22.8" customHeight="1" spans="1:33">
      <c r="A690" s="314" t="s">
        <v>932</v>
      </c>
      <c r="B690" s="314" t="s">
        <v>565</v>
      </c>
      <c r="C690" s="314" t="s">
        <v>565</v>
      </c>
      <c r="D690" s="315" t="s">
        <v>934</v>
      </c>
      <c r="E690" s="316" t="s">
        <v>567</v>
      </c>
      <c r="F690" s="318">
        <v>260.4955</v>
      </c>
      <c r="G690" s="318">
        <v>52.5</v>
      </c>
      <c r="H690" s="318">
        <v>36.908</v>
      </c>
      <c r="I690" s="318"/>
      <c r="J690" s="318"/>
      <c r="K690" s="318">
        <v>1</v>
      </c>
      <c r="L690" s="318">
        <v>15</v>
      </c>
      <c r="M690" s="318"/>
      <c r="N690" s="318"/>
      <c r="O690" s="318"/>
      <c r="P690" s="318"/>
      <c r="Q690" s="318"/>
      <c r="R690" s="318"/>
      <c r="S690" s="318"/>
      <c r="T690" s="318"/>
      <c r="U690" s="318"/>
      <c r="V690" s="318"/>
      <c r="W690" s="318"/>
      <c r="X690" s="318"/>
      <c r="Y690" s="318"/>
      <c r="Z690" s="318"/>
      <c r="AA690" s="318"/>
      <c r="AB690" s="318">
        <v>20.4691</v>
      </c>
      <c r="AC690" s="318"/>
      <c r="AD690" s="318"/>
      <c r="AE690" s="318">
        <v>82.68</v>
      </c>
      <c r="AF690" s="318"/>
      <c r="AG690" s="318">
        <v>51.9384</v>
      </c>
    </row>
    <row r="691" s="304" customFormat="1" ht="22.8" customHeight="1" spans="1:33">
      <c r="A691" s="309"/>
      <c r="B691" s="309"/>
      <c r="C691" s="309"/>
      <c r="D691" s="311" t="s">
        <v>1217</v>
      </c>
      <c r="E691" s="311" t="s">
        <v>1218</v>
      </c>
      <c r="F691" s="313">
        <v>227.5635</v>
      </c>
      <c r="G691" s="313">
        <v>30</v>
      </c>
      <c r="H691" s="313">
        <v>28.6108</v>
      </c>
      <c r="I691" s="313"/>
      <c r="J691" s="313"/>
      <c r="K691" s="313">
        <v>2</v>
      </c>
      <c r="L691" s="313">
        <v>17</v>
      </c>
      <c r="M691" s="313">
        <v>14</v>
      </c>
      <c r="N691" s="313"/>
      <c r="O691" s="313"/>
      <c r="P691" s="313">
        <v>5</v>
      </c>
      <c r="Q691" s="313"/>
      <c r="R691" s="313">
        <v>8</v>
      </c>
      <c r="S691" s="313"/>
      <c r="T691" s="313"/>
      <c r="U691" s="313">
        <v>3</v>
      </c>
      <c r="V691" s="313"/>
      <c r="W691" s="313"/>
      <c r="X691" s="313"/>
      <c r="Y691" s="313"/>
      <c r="Z691" s="313">
        <v>20</v>
      </c>
      <c r="AA691" s="313"/>
      <c r="AB691" s="313">
        <v>17.6407</v>
      </c>
      <c r="AC691" s="313"/>
      <c r="AD691" s="313"/>
      <c r="AE691" s="313">
        <v>72.312</v>
      </c>
      <c r="AF691" s="313"/>
      <c r="AG691" s="313">
        <v>10</v>
      </c>
    </row>
    <row r="692" s="304" customFormat="1" ht="22.8" customHeight="1" spans="1:33">
      <c r="A692" s="309"/>
      <c r="B692" s="309"/>
      <c r="C692" s="309"/>
      <c r="D692" s="312" t="s">
        <v>1219</v>
      </c>
      <c r="E692" s="312" t="s">
        <v>1220</v>
      </c>
      <c r="F692" s="313">
        <v>227.5635</v>
      </c>
      <c r="G692" s="313">
        <v>30</v>
      </c>
      <c r="H692" s="313">
        <v>28.6108</v>
      </c>
      <c r="I692" s="313"/>
      <c r="J692" s="313"/>
      <c r="K692" s="313">
        <v>2</v>
      </c>
      <c r="L692" s="313">
        <v>17</v>
      </c>
      <c r="M692" s="313">
        <v>14</v>
      </c>
      <c r="N692" s="313"/>
      <c r="O692" s="313"/>
      <c r="P692" s="313">
        <v>5</v>
      </c>
      <c r="Q692" s="313"/>
      <c r="R692" s="313">
        <v>8</v>
      </c>
      <c r="S692" s="313"/>
      <c r="T692" s="313"/>
      <c r="U692" s="313">
        <v>3</v>
      </c>
      <c r="V692" s="313"/>
      <c r="W692" s="313"/>
      <c r="X692" s="313"/>
      <c r="Y692" s="313"/>
      <c r="Z692" s="313">
        <v>20</v>
      </c>
      <c r="AA692" s="313"/>
      <c r="AB692" s="313">
        <v>17.6407</v>
      </c>
      <c r="AC692" s="313"/>
      <c r="AD692" s="313"/>
      <c r="AE692" s="313">
        <v>72.312</v>
      </c>
      <c r="AF692" s="313"/>
      <c r="AG692" s="313">
        <v>10</v>
      </c>
    </row>
    <row r="693" s="304" customFormat="1" ht="22.8" customHeight="1" spans="1:33">
      <c r="A693" s="321" t="s">
        <v>932</v>
      </c>
      <c r="B693" s="321"/>
      <c r="C693" s="321"/>
      <c r="D693" s="311" t="s">
        <v>932</v>
      </c>
      <c r="E693" s="311" t="s">
        <v>385</v>
      </c>
      <c r="F693" s="313">
        <v>227.5635</v>
      </c>
      <c r="G693" s="313">
        <v>30</v>
      </c>
      <c r="H693" s="313">
        <v>28.6108</v>
      </c>
      <c r="I693" s="313"/>
      <c r="J693" s="313"/>
      <c r="K693" s="313">
        <v>2</v>
      </c>
      <c r="L693" s="313">
        <v>17</v>
      </c>
      <c r="M693" s="313">
        <v>14</v>
      </c>
      <c r="N693" s="313"/>
      <c r="O693" s="313"/>
      <c r="P693" s="313">
        <v>5</v>
      </c>
      <c r="Q693" s="313"/>
      <c r="R693" s="313">
        <v>8</v>
      </c>
      <c r="S693" s="313"/>
      <c r="T693" s="313"/>
      <c r="U693" s="313">
        <v>3</v>
      </c>
      <c r="V693" s="313"/>
      <c r="W693" s="313"/>
      <c r="X693" s="313"/>
      <c r="Y693" s="313"/>
      <c r="Z693" s="313">
        <v>20</v>
      </c>
      <c r="AA693" s="313"/>
      <c r="AB693" s="313">
        <v>17.6407</v>
      </c>
      <c r="AC693" s="313"/>
      <c r="AD693" s="313"/>
      <c r="AE693" s="313">
        <v>72.312</v>
      </c>
      <c r="AF693" s="313"/>
      <c r="AG693" s="313">
        <v>10</v>
      </c>
    </row>
    <row r="694" s="304" customFormat="1" ht="22.8" customHeight="1" spans="1:33">
      <c r="A694" s="321" t="s">
        <v>932</v>
      </c>
      <c r="B694" s="321" t="s">
        <v>565</v>
      </c>
      <c r="C694" s="321"/>
      <c r="D694" s="311" t="s">
        <v>933</v>
      </c>
      <c r="E694" s="311" t="s">
        <v>386</v>
      </c>
      <c r="F694" s="313">
        <v>227.5635</v>
      </c>
      <c r="G694" s="313">
        <v>30</v>
      </c>
      <c r="H694" s="313">
        <v>28.6108</v>
      </c>
      <c r="I694" s="313"/>
      <c r="J694" s="313"/>
      <c r="K694" s="313">
        <v>2</v>
      </c>
      <c r="L694" s="313">
        <v>17</v>
      </c>
      <c r="M694" s="313">
        <v>14</v>
      </c>
      <c r="N694" s="313"/>
      <c r="O694" s="313"/>
      <c r="P694" s="313">
        <v>5</v>
      </c>
      <c r="Q694" s="313"/>
      <c r="R694" s="313">
        <v>8</v>
      </c>
      <c r="S694" s="313"/>
      <c r="T694" s="313"/>
      <c r="U694" s="313">
        <v>3</v>
      </c>
      <c r="V694" s="313"/>
      <c r="W694" s="313"/>
      <c r="X694" s="313"/>
      <c r="Y694" s="313"/>
      <c r="Z694" s="313">
        <v>20</v>
      </c>
      <c r="AA694" s="313"/>
      <c r="AB694" s="313">
        <v>17.6407</v>
      </c>
      <c r="AC694" s="313"/>
      <c r="AD694" s="313"/>
      <c r="AE694" s="313">
        <v>72.312</v>
      </c>
      <c r="AF694" s="313"/>
      <c r="AG694" s="313">
        <v>10</v>
      </c>
    </row>
    <row r="695" s="304" customFormat="1" ht="22.8" customHeight="1" spans="1:33">
      <c r="A695" s="314" t="s">
        <v>932</v>
      </c>
      <c r="B695" s="314" t="s">
        <v>565</v>
      </c>
      <c r="C695" s="314" t="s">
        <v>565</v>
      </c>
      <c r="D695" s="315" t="s">
        <v>934</v>
      </c>
      <c r="E695" s="316" t="s">
        <v>567</v>
      </c>
      <c r="F695" s="318">
        <v>227.5635</v>
      </c>
      <c r="G695" s="318">
        <v>30</v>
      </c>
      <c r="H695" s="318">
        <v>28.6108</v>
      </c>
      <c r="I695" s="318"/>
      <c r="J695" s="318"/>
      <c r="K695" s="318">
        <v>2</v>
      </c>
      <c r="L695" s="318">
        <v>17</v>
      </c>
      <c r="M695" s="318">
        <v>14</v>
      </c>
      <c r="N695" s="318"/>
      <c r="O695" s="318"/>
      <c r="P695" s="318">
        <v>5</v>
      </c>
      <c r="Q695" s="318"/>
      <c r="R695" s="318">
        <v>8</v>
      </c>
      <c r="S695" s="318"/>
      <c r="T695" s="318"/>
      <c r="U695" s="318">
        <v>3</v>
      </c>
      <c r="V695" s="318"/>
      <c r="W695" s="318"/>
      <c r="X695" s="318"/>
      <c r="Y695" s="318"/>
      <c r="Z695" s="318">
        <v>20</v>
      </c>
      <c r="AA695" s="318"/>
      <c r="AB695" s="318">
        <v>17.6407</v>
      </c>
      <c r="AC695" s="318"/>
      <c r="AD695" s="318"/>
      <c r="AE695" s="318">
        <v>72.312</v>
      </c>
      <c r="AF695" s="318"/>
      <c r="AG695" s="318">
        <v>10</v>
      </c>
    </row>
    <row r="696" s="304" customFormat="1" ht="22.8" customHeight="1" spans="1:33">
      <c r="A696" s="309"/>
      <c r="B696" s="309"/>
      <c r="C696" s="309"/>
      <c r="D696" s="311" t="s">
        <v>1221</v>
      </c>
      <c r="E696" s="311" t="s">
        <v>1222</v>
      </c>
      <c r="F696" s="313">
        <v>53.1719</v>
      </c>
      <c r="G696" s="313">
        <v>5</v>
      </c>
      <c r="H696" s="313">
        <v>2</v>
      </c>
      <c r="I696" s="313"/>
      <c r="J696" s="313"/>
      <c r="K696" s="313">
        <v>1</v>
      </c>
      <c r="L696" s="313"/>
      <c r="M696" s="313">
        <v>3</v>
      </c>
      <c r="N696" s="313"/>
      <c r="O696" s="313"/>
      <c r="P696" s="313">
        <v>4.84</v>
      </c>
      <c r="Q696" s="313"/>
      <c r="R696" s="313">
        <v>3</v>
      </c>
      <c r="S696" s="313"/>
      <c r="T696" s="313"/>
      <c r="U696" s="313"/>
      <c r="V696" s="313"/>
      <c r="W696" s="313"/>
      <c r="X696" s="313"/>
      <c r="Y696" s="313"/>
      <c r="Z696" s="313">
        <v>3</v>
      </c>
      <c r="AA696" s="313"/>
      <c r="AB696" s="313">
        <v>4.2524</v>
      </c>
      <c r="AC696" s="313"/>
      <c r="AD696" s="313">
        <v>3.2</v>
      </c>
      <c r="AE696" s="313">
        <v>15.564</v>
      </c>
      <c r="AF696" s="313"/>
      <c r="AG696" s="313">
        <v>8.3155</v>
      </c>
    </row>
    <row r="697" s="304" customFormat="1" ht="22.8" customHeight="1" spans="1:33">
      <c r="A697" s="309"/>
      <c r="B697" s="309"/>
      <c r="C697" s="309"/>
      <c r="D697" s="312" t="s">
        <v>1223</v>
      </c>
      <c r="E697" s="312" t="s">
        <v>1224</v>
      </c>
      <c r="F697" s="313">
        <v>53.1719</v>
      </c>
      <c r="G697" s="313">
        <v>5</v>
      </c>
      <c r="H697" s="313">
        <v>2</v>
      </c>
      <c r="I697" s="313"/>
      <c r="J697" s="313"/>
      <c r="K697" s="313">
        <v>1</v>
      </c>
      <c r="L697" s="313"/>
      <c r="M697" s="313">
        <v>3</v>
      </c>
      <c r="N697" s="313"/>
      <c r="O697" s="313"/>
      <c r="P697" s="313">
        <v>4.84</v>
      </c>
      <c r="Q697" s="313"/>
      <c r="R697" s="313">
        <v>3</v>
      </c>
      <c r="S697" s="313"/>
      <c r="T697" s="313"/>
      <c r="U697" s="313"/>
      <c r="V697" s="313"/>
      <c r="W697" s="313"/>
      <c r="X697" s="313"/>
      <c r="Y697" s="313"/>
      <c r="Z697" s="313">
        <v>3</v>
      </c>
      <c r="AA697" s="313"/>
      <c r="AB697" s="313">
        <v>4.2524</v>
      </c>
      <c r="AC697" s="313"/>
      <c r="AD697" s="313">
        <v>3.2</v>
      </c>
      <c r="AE697" s="313">
        <v>15.564</v>
      </c>
      <c r="AF697" s="313"/>
      <c r="AG697" s="313">
        <v>8.3155</v>
      </c>
    </row>
    <row r="698" s="304" customFormat="1" ht="22.8" customHeight="1" spans="1:33">
      <c r="A698" s="321" t="s">
        <v>899</v>
      </c>
      <c r="B698" s="321"/>
      <c r="C698" s="321"/>
      <c r="D698" s="311" t="s">
        <v>899</v>
      </c>
      <c r="E698" s="311" t="s">
        <v>243</v>
      </c>
      <c r="F698" s="313">
        <v>53.1719</v>
      </c>
      <c r="G698" s="313">
        <v>5</v>
      </c>
      <c r="H698" s="313">
        <v>2</v>
      </c>
      <c r="I698" s="313"/>
      <c r="J698" s="313"/>
      <c r="K698" s="313">
        <v>1</v>
      </c>
      <c r="L698" s="313"/>
      <c r="M698" s="313">
        <v>3</v>
      </c>
      <c r="N698" s="313"/>
      <c r="O698" s="313"/>
      <c r="P698" s="313">
        <v>4.84</v>
      </c>
      <c r="Q698" s="313"/>
      <c r="R698" s="313">
        <v>3</v>
      </c>
      <c r="S698" s="313"/>
      <c r="T698" s="313"/>
      <c r="U698" s="313"/>
      <c r="V698" s="313"/>
      <c r="W698" s="313"/>
      <c r="X698" s="313"/>
      <c r="Y698" s="313"/>
      <c r="Z698" s="313">
        <v>3</v>
      </c>
      <c r="AA698" s="313"/>
      <c r="AB698" s="313">
        <v>4.2524</v>
      </c>
      <c r="AC698" s="313"/>
      <c r="AD698" s="313">
        <v>3.2</v>
      </c>
      <c r="AE698" s="313">
        <v>15.564</v>
      </c>
      <c r="AF698" s="313"/>
      <c r="AG698" s="313">
        <v>8.3155</v>
      </c>
    </row>
    <row r="699" s="304" customFormat="1" ht="22.8" customHeight="1" spans="1:33">
      <c r="A699" s="321" t="s">
        <v>899</v>
      </c>
      <c r="B699" s="321" t="s">
        <v>565</v>
      </c>
      <c r="C699" s="321"/>
      <c r="D699" s="311" t="s">
        <v>900</v>
      </c>
      <c r="E699" s="311" t="s">
        <v>244</v>
      </c>
      <c r="F699" s="313">
        <v>53.1719</v>
      </c>
      <c r="G699" s="313">
        <v>5</v>
      </c>
      <c r="H699" s="313">
        <v>2</v>
      </c>
      <c r="I699" s="313"/>
      <c r="J699" s="313"/>
      <c r="K699" s="313">
        <v>1</v>
      </c>
      <c r="L699" s="313"/>
      <c r="M699" s="313">
        <v>3</v>
      </c>
      <c r="N699" s="313"/>
      <c r="O699" s="313"/>
      <c r="P699" s="313">
        <v>4.84</v>
      </c>
      <c r="Q699" s="313"/>
      <c r="R699" s="313">
        <v>3</v>
      </c>
      <c r="S699" s="313"/>
      <c r="T699" s="313"/>
      <c r="U699" s="313"/>
      <c r="V699" s="313"/>
      <c r="W699" s="313"/>
      <c r="X699" s="313"/>
      <c r="Y699" s="313"/>
      <c r="Z699" s="313">
        <v>3</v>
      </c>
      <c r="AA699" s="313"/>
      <c r="AB699" s="313">
        <v>4.2524</v>
      </c>
      <c r="AC699" s="313"/>
      <c r="AD699" s="313">
        <v>3.2</v>
      </c>
      <c r="AE699" s="313">
        <v>15.564</v>
      </c>
      <c r="AF699" s="313"/>
      <c r="AG699" s="313">
        <v>8.3155</v>
      </c>
    </row>
    <row r="700" s="304" customFormat="1" ht="22.8" customHeight="1" spans="1:33">
      <c r="A700" s="314" t="s">
        <v>899</v>
      </c>
      <c r="B700" s="314" t="s">
        <v>565</v>
      </c>
      <c r="C700" s="314" t="s">
        <v>565</v>
      </c>
      <c r="D700" s="315" t="s">
        <v>901</v>
      </c>
      <c r="E700" s="316" t="s">
        <v>567</v>
      </c>
      <c r="F700" s="318">
        <v>53.1719</v>
      </c>
      <c r="G700" s="318">
        <v>5</v>
      </c>
      <c r="H700" s="318">
        <v>2</v>
      </c>
      <c r="I700" s="318"/>
      <c r="J700" s="318"/>
      <c r="K700" s="318">
        <v>1</v>
      </c>
      <c r="L700" s="318"/>
      <c r="M700" s="318">
        <v>3</v>
      </c>
      <c r="N700" s="318"/>
      <c r="O700" s="318"/>
      <c r="P700" s="318">
        <v>4.84</v>
      </c>
      <c r="Q700" s="318"/>
      <c r="R700" s="318">
        <v>3</v>
      </c>
      <c r="S700" s="318"/>
      <c r="T700" s="318"/>
      <c r="U700" s="318"/>
      <c r="V700" s="318"/>
      <c r="W700" s="318"/>
      <c r="X700" s="318"/>
      <c r="Y700" s="318"/>
      <c r="Z700" s="318">
        <v>3</v>
      </c>
      <c r="AA700" s="318"/>
      <c r="AB700" s="318">
        <v>4.2524</v>
      </c>
      <c r="AC700" s="318"/>
      <c r="AD700" s="318">
        <v>3.2</v>
      </c>
      <c r="AE700" s="318">
        <v>15.564</v>
      </c>
      <c r="AF700" s="318"/>
      <c r="AG700" s="318">
        <v>8.3155</v>
      </c>
    </row>
    <row r="701" s="304" customFormat="1" ht="16.35" customHeight="1" spans="1:5">
      <c r="A701" s="320" t="s">
        <v>1225</v>
      </c>
      <c r="B701" s="320"/>
      <c r="C701" s="320"/>
      <c r="D701" s="320"/>
      <c r="E701" s="320"/>
    </row>
  </sheetData>
  <mergeCells count="37">
    <mergeCell ref="A1:C1"/>
    <mergeCell ref="AF1:AG1"/>
    <mergeCell ref="A2:AG2"/>
    <mergeCell ref="A3:AE3"/>
    <mergeCell ref="AF3:AG3"/>
    <mergeCell ref="A4:C4"/>
    <mergeCell ref="A701:E70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17"/>
  <sheetViews>
    <sheetView workbookViewId="0">
      <selection activeCell="F6" sqref="F6"/>
    </sheetView>
  </sheetViews>
  <sheetFormatPr defaultColWidth="10" defaultRowHeight="13.5"/>
  <cols>
    <col min="1" max="1" width="4.20833333333333" style="304" customWidth="1"/>
    <col min="2" max="2" width="4.34166666666667" style="304" customWidth="1"/>
    <col min="3" max="3" width="4.88333333333333" style="304" customWidth="1"/>
    <col min="4" max="4" width="9.76666666666667" style="304" customWidth="1"/>
    <col min="5" max="5" width="20.0833333333333" style="304" customWidth="1"/>
    <col min="6" max="6" width="7.775" style="304" customWidth="1"/>
    <col min="7" max="18" width="7.69166666666667" style="304" customWidth="1"/>
    <col min="19" max="19" width="9.76666666666667" style="304" customWidth="1"/>
    <col min="20" max="16384" width="10" style="304"/>
  </cols>
  <sheetData>
    <row r="1" s="304" customFormat="1" ht="21" customHeight="1" spans="1:18">
      <c r="A1" s="305" t="s">
        <v>1264</v>
      </c>
      <c r="B1" s="305"/>
      <c r="C1" s="305"/>
      <c r="D1" s="305"/>
      <c r="Q1" s="30"/>
      <c r="R1" s="30"/>
    </row>
    <row r="2" s="304" customFormat="1" ht="40.5" customHeight="1" spans="1:18">
      <c r="A2" s="306" t="s">
        <v>1265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306"/>
      <c r="R2" s="306"/>
    </row>
    <row r="3" s="304" customFormat="1" ht="23" customHeight="1" spans="1:18">
      <c r="A3" s="307"/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19" t="s">
        <v>2</v>
      </c>
      <c r="R3" s="319"/>
    </row>
    <row r="4" s="304" customFormat="1" ht="24.15" customHeight="1" spans="1:18">
      <c r="A4" s="308" t="s">
        <v>537</v>
      </c>
      <c r="B4" s="308"/>
      <c r="C4" s="308"/>
      <c r="D4" s="308" t="s">
        <v>538</v>
      </c>
      <c r="E4" s="308" t="s">
        <v>539</v>
      </c>
      <c r="F4" s="308" t="s">
        <v>1266</v>
      </c>
      <c r="G4" s="308" t="s">
        <v>1267</v>
      </c>
      <c r="H4" s="308" t="s">
        <v>1268</v>
      </c>
      <c r="I4" s="308" t="s">
        <v>1269</v>
      </c>
      <c r="J4" s="308" t="s">
        <v>1270</v>
      </c>
      <c r="K4" s="308" t="s">
        <v>1271</v>
      </c>
      <c r="L4" s="308" t="s">
        <v>1272</v>
      </c>
      <c r="M4" s="308" t="s">
        <v>1273</v>
      </c>
      <c r="N4" s="308" t="s">
        <v>523</v>
      </c>
      <c r="O4" s="308" t="s">
        <v>1274</v>
      </c>
      <c r="P4" s="308" t="s">
        <v>1275</v>
      </c>
      <c r="Q4" s="308" t="s">
        <v>524</v>
      </c>
      <c r="R4" s="308" t="s">
        <v>1276</v>
      </c>
    </row>
    <row r="5" s="304" customFormat="1" ht="21.55" customHeight="1" spans="1:18">
      <c r="A5" s="308" t="s">
        <v>544</v>
      </c>
      <c r="B5" s="308" t="s">
        <v>545</v>
      </c>
      <c r="C5" s="308" t="s">
        <v>546</v>
      </c>
      <c r="D5" s="308"/>
      <c r="E5" s="308"/>
      <c r="F5" s="308"/>
      <c r="G5" s="308"/>
      <c r="H5" s="308"/>
      <c r="I5" s="308"/>
      <c r="J5" s="308"/>
      <c r="K5" s="308"/>
      <c r="L5" s="308"/>
      <c r="M5" s="308"/>
      <c r="N5" s="308"/>
      <c r="O5" s="308"/>
      <c r="P5" s="308"/>
      <c r="Q5" s="308"/>
      <c r="R5" s="308"/>
    </row>
    <row r="6" s="304" customFormat="1" ht="22.8" customHeight="1" spans="1:18">
      <c r="A6" s="309"/>
      <c r="B6" s="309"/>
      <c r="C6" s="309"/>
      <c r="D6" s="309"/>
      <c r="E6" s="309" t="s">
        <v>54</v>
      </c>
      <c r="F6" s="310">
        <v>9798.678</v>
      </c>
      <c r="G6" s="310">
        <v>59.4128</v>
      </c>
      <c r="H6" s="310">
        <v>8150.0284</v>
      </c>
      <c r="I6" s="310"/>
      <c r="J6" s="310"/>
      <c r="K6" s="310">
        <v>1495.818</v>
      </c>
      <c r="L6" s="310"/>
      <c r="M6" s="310"/>
      <c r="N6" s="310"/>
      <c r="O6" s="310"/>
      <c r="P6" s="310"/>
      <c r="Q6" s="310"/>
      <c r="R6" s="310">
        <v>93.4188</v>
      </c>
    </row>
    <row r="7" s="304" customFormat="1" ht="22.8" customHeight="1" spans="1:18">
      <c r="A7" s="309"/>
      <c r="B7" s="309"/>
      <c r="C7" s="309"/>
      <c r="D7" s="311" t="s">
        <v>558</v>
      </c>
      <c r="E7" s="311" t="s">
        <v>559</v>
      </c>
      <c r="F7" s="310">
        <v>34.7688</v>
      </c>
      <c r="G7" s="310"/>
      <c r="H7" s="310">
        <v>27.7128</v>
      </c>
      <c r="I7" s="310"/>
      <c r="J7" s="310"/>
      <c r="K7" s="310">
        <v>7.056</v>
      </c>
      <c r="L7" s="310"/>
      <c r="M7" s="310"/>
      <c r="N7" s="310"/>
      <c r="O7" s="310"/>
      <c r="P7" s="310"/>
      <c r="Q7" s="310"/>
      <c r="R7" s="310"/>
    </row>
    <row r="8" s="304" customFormat="1" ht="22.8" customHeight="1" spans="1:18">
      <c r="A8" s="309"/>
      <c r="B8" s="309"/>
      <c r="C8" s="309"/>
      <c r="D8" s="312" t="s">
        <v>560</v>
      </c>
      <c r="E8" s="312" t="s">
        <v>561</v>
      </c>
      <c r="F8" s="310">
        <v>34.7688</v>
      </c>
      <c r="G8" s="310"/>
      <c r="H8" s="310">
        <v>27.7128</v>
      </c>
      <c r="I8" s="310"/>
      <c r="J8" s="310"/>
      <c r="K8" s="310">
        <v>7.056</v>
      </c>
      <c r="L8" s="310"/>
      <c r="M8" s="310"/>
      <c r="N8" s="310"/>
      <c r="O8" s="310"/>
      <c r="P8" s="310"/>
      <c r="Q8" s="310"/>
      <c r="R8" s="310"/>
    </row>
    <row r="9" s="304" customFormat="1" ht="22.8" customHeight="1" spans="1:18">
      <c r="A9" s="309" t="s">
        <v>562</v>
      </c>
      <c r="B9" s="309"/>
      <c r="C9" s="309"/>
      <c r="D9" s="309" t="s">
        <v>562</v>
      </c>
      <c r="E9" s="309" t="s">
        <v>143</v>
      </c>
      <c r="F9" s="313">
        <v>7.056</v>
      </c>
      <c r="G9" s="313"/>
      <c r="H9" s="313"/>
      <c r="I9" s="313"/>
      <c r="J9" s="313"/>
      <c r="K9" s="313">
        <v>7.056</v>
      </c>
      <c r="L9" s="313"/>
      <c r="M9" s="313"/>
      <c r="N9" s="313"/>
      <c r="O9" s="313"/>
      <c r="P9" s="313"/>
      <c r="Q9" s="313"/>
      <c r="R9" s="313"/>
    </row>
    <row r="10" s="304" customFormat="1" ht="22.8" customHeight="1" spans="1:18">
      <c r="A10" s="309" t="s">
        <v>562</v>
      </c>
      <c r="B10" s="309" t="s">
        <v>563</v>
      </c>
      <c r="C10" s="309"/>
      <c r="D10" s="309" t="s">
        <v>564</v>
      </c>
      <c r="E10" s="309" t="s">
        <v>183</v>
      </c>
      <c r="F10" s="313">
        <v>7.056</v>
      </c>
      <c r="G10" s="313"/>
      <c r="H10" s="313"/>
      <c r="I10" s="313"/>
      <c r="J10" s="313"/>
      <c r="K10" s="313">
        <v>7.056</v>
      </c>
      <c r="L10" s="313"/>
      <c r="M10" s="313"/>
      <c r="N10" s="313"/>
      <c r="O10" s="313"/>
      <c r="P10" s="313"/>
      <c r="Q10" s="313"/>
      <c r="R10" s="313"/>
    </row>
    <row r="11" s="304" customFormat="1" ht="22.8" customHeight="1" spans="1:18">
      <c r="A11" s="314" t="s">
        <v>562</v>
      </c>
      <c r="B11" s="314" t="s">
        <v>563</v>
      </c>
      <c r="C11" s="314" t="s">
        <v>565</v>
      </c>
      <c r="D11" s="315" t="s">
        <v>566</v>
      </c>
      <c r="E11" s="316" t="s">
        <v>567</v>
      </c>
      <c r="F11" s="317">
        <v>7.056</v>
      </c>
      <c r="G11" s="318"/>
      <c r="H11" s="318"/>
      <c r="I11" s="318"/>
      <c r="J11" s="318"/>
      <c r="K11" s="318">
        <v>7.056</v>
      </c>
      <c r="L11" s="318"/>
      <c r="M11" s="318"/>
      <c r="N11" s="318"/>
      <c r="O11" s="318"/>
      <c r="P11" s="318"/>
      <c r="Q11" s="318"/>
      <c r="R11" s="318"/>
    </row>
    <row r="12" s="304" customFormat="1" ht="22.8" customHeight="1" spans="1:18">
      <c r="A12" s="309" t="s">
        <v>568</v>
      </c>
      <c r="B12" s="309"/>
      <c r="C12" s="309"/>
      <c r="D12" s="309" t="s">
        <v>568</v>
      </c>
      <c r="E12" s="309" t="s">
        <v>264</v>
      </c>
      <c r="F12" s="313">
        <v>27.7128</v>
      </c>
      <c r="G12" s="313"/>
      <c r="H12" s="313">
        <v>27.7128</v>
      </c>
      <c r="I12" s="313"/>
      <c r="J12" s="313"/>
      <c r="K12" s="313"/>
      <c r="L12" s="313"/>
      <c r="M12" s="313"/>
      <c r="N12" s="313"/>
      <c r="O12" s="313"/>
      <c r="P12" s="313"/>
      <c r="Q12" s="313"/>
      <c r="R12" s="313"/>
    </row>
    <row r="13" s="304" customFormat="1" ht="22.8" customHeight="1" spans="1:18">
      <c r="A13" s="309" t="s">
        <v>568</v>
      </c>
      <c r="B13" s="309" t="s">
        <v>569</v>
      </c>
      <c r="C13" s="309"/>
      <c r="D13" s="309" t="s">
        <v>570</v>
      </c>
      <c r="E13" s="309" t="s">
        <v>277</v>
      </c>
      <c r="F13" s="313">
        <v>27.7128</v>
      </c>
      <c r="G13" s="313"/>
      <c r="H13" s="313">
        <v>27.7128</v>
      </c>
      <c r="I13" s="313"/>
      <c r="J13" s="313"/>
      <c r="K13" s="313"/>
      <c r="L13" s="313"/>
      <c r="M13" s="313"/>
      <c r="N13" s="313"/>
      <c r="O13" s="313"/>
      <c r="P13" s="313"/>
      <c r="Q13" s="313"/>
      <c r="R13" s="313"/>
    </row>
    <row r="14" s="304" customFormat="1" ht="22.8" customHeight="1" spans="1:18">
      <c r="A14" s="314" t="s">
        <v>568</v>
      </c>
      <c r="B14" s="314" t="s">
        <v>569</v>
      </c>
      <c r="C14" s="314" t="s">
        <v>565</v>
      </c>
      <c r="D14" s="315" t="s">
        <v>1277</v>
      </c>
      <c r="E14" s="316" t="s">
        <v>1278</v>
      </c>
      <c r="F14" s="317">
        <v>27.7128</v>
      </c>
      <c r="G14" s="318"/>
      <c r="H14" s="318">
        <v>27.7128</v>
      </c>
      <c r="I14" s="318"/>
      <c r="J14" s="318"/>
      <c r="K14" s="318"/>
      <c r="L14" s="318"/>
      <c r="M14" s="318"/>
      <c r="N14" s="318"/>
      <c r="O14" s="318"/>
      <c r="P14" s="318"/>
      <c r="Q14" s="318"/>
      <c r="R14" s="318"/>
    </row>
    <row r="15" s="304" customFormat="1" ht="22.8" customHeight="1" spans="1:18">
      <c r="A15" s="309"/>
      <c r="B15" s="309"/>
      <c r="C15" s="309"/>
      <c r="D15" s="311" t="s">
        <v>587</v>
      </c>
      <c r="E15" s="311" t="s">
        <v>588</v>
      </c>
      <c r="F15" s="310">
        <v>12.0528</v>
      </c>
      <c r="G15" s="310"/>
      <c r="H15" s="310">
        <v>12.0528</v>
      </c>
      <c r="I15" s="310"/>
      <c r="J15" s="310"/>
      <c r="K15" s="310"/>
      <c r="L15" s="310"/>
      <c r="M15" s="310"/>
      <c r="N15" s="310"/>
      <c r="O15" s="310"/>
      <c r="P15" s="310"/>
      <c r="Q15" s="310"/>
      <c r="R15" s="310"/>
    </row>
    <row r="16" s="304" customFormat="1" ht="22.8" customHeight="1" spans="1:18">
      <c r="A16" s="309"/>
      <c r="B16" s="309"/>
      <c r="C16" s="309"/>
      <c r="D16" s="312" t="s">
        <v>589</v>
      </c>
      <c r="E16" s="312" t="s">
        <v>590</v>
      </c>
      <c r="F16" s="310">
        <v>12.0528</v>
      </c>
      <c r="G16" s="310"/>
      <c r="H16" s="310">
        <v>12.0528</v>
      </c>
      <c r="I16" s="310"/>
      <c r="J16" s="310"/>
      <c r="K16" s="310"/>
      <c r="L16" s="310"/>
      <c r="M16" s="310"/>
      <c r="N16" s="310"/>
      <c r="O16" s="310"/>
      <c r="P16" s="310"/>
      <c r="Q16" s="310"/>
      <c r="R16" s="310"/>
    </row>
    <row r="17" s="304" customFormat="1" ht="22.8" customHeight="1" spans="1:18">
      <c r="A17" s="309" t="s">
        <v>568</v>
      </c>
      <c r="B17" s="309"/>
      <c r="C17" s="309"/>
      <c r="D17" s="309" t="s">
        <v>568</v>
      </c>
      <c r="E17" s="309" t="s">
        <v>264</v>
      </c>
      <c r="F17" s="313">
        <v>12.0528</v>
      </c>
      <c r="G17" s="313"/>
      <c r="H17" s="313">
        <v>12.0528</v>
      </c>
      <c r="I17" s="313"/>
      <c r="J17" s="313"/>
      <c r="K17" s="313"/>
      <c r="L17" s="313"/>
      <c r="M17" s="313"/>
      <c r="N17" s="313"/>
      <c r="O17" s="313"/>
      <c r="P17" s="313"/>
      <c r="Q17" s="313"/>
      <c r="R17" s="313"/>
    </row>
    <row r="18" s="304" customFormat="1" ht="22.8" customHeight="1" spans="1:18">
      <c r="A18" s="309" t="s">
        <v>568</v>
      </c>
      <c r="B18" s="309" t="s">
        <v>569</v>
      </c>
      <c r="C18" s="309"/>
      <c r="D18" s="309" t="s">
        <v>570</v>
      </c>
      <c r="E18" s="309" t="s">
        <v>277</v>
      </c>
      <c r="F18" s="313">
        <v>12.0528</v>
      </c>
      <c r="G18" s="313"/>
      <c r="H18" s="313">
        <v>12.0528</v>
      </c>
      <c r="I18" s="313"/>
      <c r="J18" s="313"/>
      <c r="K18" s="313"/>
      <c r="L18" s="313"/>
      <c r="M18" s="313"/>
      <c r="N18" s="313"/>
      <c r="O18" s="313"/>
      <c r="P18" s="313"/>
      <c r="Q18" s="313"/>
      <c r="R18" s="313"/>
    </row>
    <row r="19" s="304" customFormat="1" ht="22.8" customHeight="1" spans="1:18">
      <c r="A19" s="314" t="s">
        <v>568</v>
      </c>
      <c r="B19" s="314" t="s">
        <v>569</v>
      </c>
      <c r="C19" s="314" t="s">
        <v>565</v>
      </c>
      <c r="D19" s="315" t="s">
        <v>1277</v>
      </c>
      <c r="E19" s="316" t="s">
        <v>1278</v>
      </c>
      <c r="F19" s="317">
        <v>12.0528</v>
      </c>
      <c r="G19" s="318"/>
      <c r="H19" s="318">
        <v>12.0528</v>
      </c>
      <c r="I19" s="318"/>
      <c r="J19" s="318"/>
      <c r="K19" s="318"/>
      <c r="L19" s="318"/>
      <c r="M19" s="318"/>
      <c r="N19" s="318"/>
      <c r="O19" s="318"/>
      <c r="P19" s="318"/>
      <c r="Q19" s="318"/>
      <c r="R19" s="318"/>
    </row>
    <row r="20" s="304" customFormat="1" ht="22.8" customHeight="1" spans="1:18">
      <c r="A20" s="309"/>
      <c r="B20" s="309"/>
      <c r="C20" s="309"/>
      <c r="D20" s="311" t="s">
        <v>593</v>
      </c>
      <c r="E20" s="311" t="s">
        <v>594</v>
      </c>
      <c r="F20" s="310">
        <v>11.6736</v>
      </c>
      <c r="G20" s="310"/>
      <c r="H20" s="310">
        <v>9.0456</v>
      </c>
      <c r="I20" s="310"/>
      <c r="J20" s="310"/>
      <c r="K20" s="310">
        <v>2.628</v>
      </c>
      <c r="L20" s="310"/>
      <c r="M20" s="310"/>
      <c r="N20" s="310"/>
      <c r="O20" s="310"/>
      <c r="P20" s="310"/>
      <c r="Q20" s="310"/>
      <c r="R20" s="310"/>
    </row>
    <row r="21" s="304" customFormat="1" ht="22.8" customHeight="1" spans="1:18">
      <c r="A21" s="309"/>
      <c r="B21" s="309"/>
      <c r="C21" s="309"/>
      <c r="D21" s="312" t="s">
        <v>595</v>
      </c>
      <c r="E21" s="312" t="s">
        <v>596</v>
      </c>
      <c r="F21" s="310">
        <v>11.6736</v>
      </c>
      <c r="G21" s="310"/>
      <c r="H21" s="310">
        <v>9.0456</v>
      </c>
      <c r="I21" s="310"/>
      <c r="J21" s="310"/>
      <c r="K21" s="310">
        <v>2.628</v>
      </c>
      <c r="L21" s="310"/>
      <c r="M21" s="310"/>
      <c r="N21" s="310"/>
      <c r="O21" s="310"/>
      <c r="P21" s="310"/>
      <c r="Q21" s="310"/>
      <c r="R21" s="310"/>
    </row>
    <row r="22" s="304" customFormat="1" ht="22.8" customHeight="1" spans="1:18">
      <c r="A22" s="309" t="s">
        <v>562</v>
      </c>
      <c r="B22" s="309"/>
      <c r="C22" s="309"/>
      <c r="D22" s="309" t="s">
        <v>562</v>
      </c>
      <c r="E22" s="309" t="s">
        <v>143</v>
      </c>
      <c r="F22" s="313">
        <v>11.6736</v>
      </c>
      <c r="G22" s="313"/>
      <c r="H22" s="313">
        <v>9.0456</v>
      </c>
      <c r="I22" s="313"/>
      <c r="J22" s="313"/>
      <c r="K22" s="313">
        <v>2.628</v>
      </c>
      <c r="L22" s="313"/>
      <c r="M22" s="313"/>
      <c r="N22" s="313"/>
      <c r="O22" s="313"/>
      <c r="P22" s="313"/>
      <c r="Q22" s="313"/>
      <c r="R22" s="313"/>
    </row>
    <row r="23" s="304" customFormat="1" ht="22.8" customHeight="1" spans="1:18">
      <c r="A23" s="309" t="s">
        <v>562</v>
      </c>
      <c r="B23" s="309" t="s">
        <v>597</v>
      </c>
      <c r="C23" s="309"/>
      <c r="D23" s="309" t="s">
        <v>598</v>
      </c>
      <c r="E23" s="309" t="s">
        <v>188</v>
      </c>
      <c r="F23" s="313">
        <v>11.6736</v>
      </c>
      <c r="G23" s="313"/>
      <c r="H23" s="313">
        <v>9.0456</v>
      </c>
      <c r="I23" s="313"/>
      <c r="J23" s="313"/>
      <c r="K23" s="313">
        <v>2.628</v>
      </c>
      <c r="L23" s="313"/>
      <c r="M23" s="313"/>
      <c r="N23" s="313"/>
      <c r="O23" s="313"/>
      <c r="P23" s="313"/>
      <c r="Q23" s="313"/>
      <c r="R23" s="313"/>
    </row>
    <row r="24" s="304" customFormat="1" ht="22.8" customHeight="1" spans="1:18">
      <c r="A24" s="314" t="s">
        <v>562</v>
      </c>
      <c r="B24" s="314" t="s">
        <v>597</v>
      </c>
      <c r="C24" s="314" t="s">
        <v>565</v>
      </c>
      <c r="D24" s="315" t="s">
        <v>599</v>
      </c>
      <c r="E24" s="316" t="s">
        <v>567</v>
      </c>
      <c r="F24" s="317">
        <v>11.6736</v>
      </c>
      <c r="G24" s="318"/>
      <c r="H24" s="318">
        <v>9.0456</v>
      </c>
      <c r="I24" s="318"/>
      <c r="J24" s="318"/>
      <c r="K24" s="318">
        <v>2.628</v>
      </c>
      <c r="L24" s="318"/>
      <c r="M24" s="318"/>
      <c r="N24" s="318"/>
      <c r="O24" s="318"/>
      <c r="P24" s="318"/>
      <c r="Q24" s="318"/>
      <c r="R24" s="318"/>
    </row>
    <row r="25" s="304" customFormat="1" ht="22.8" customHeight="1" spans="1:18">
      <c r="A25" s="309"/>
      <c r="B25" s="309"/>
      <c r="C25" s="309"/>
      <c r="D25" s="311" t="s">
        <v>600</v>
      </c>
      <c r="E25" s="311" t="s">
        <v>601</v>
      </c>
      <c r="F25" s="310">
        <v>6.858</v>
      </c>
      <c r="G25" s="310"/>
      <c r="H25" s="310">
        <v>6.03</v>
      </c>
      <c r="I25" s="310"/>
      <c r="J25" s="310"/>
      <c r="K25" s="310">
        <v>0.828</v>
      </c>
      <c r="L25" s="310"/>
      <c r="M25" s="310"/>
      <c r="N25" s="310"/>
      <c r="O25" s="310"/>
      <c r="P25" s="310"/>
      <c r="Q25" s="310"/>
      <c r="R25" s="310"/>
    </row>
    <row r="26" s="304" customFormat="1" ht="22.8" customHeight="1" spans="1:18">
      <c r="A26" s="309"/>
      <c r="B26" s="309"/>
      <c r="C26" s="309"/>
      <c r="D26" s="312" t="s">
        <v>602</v>
      </c>
      <c r="E26" s="312" t="s">
        <v>603</v>
      </c>
      <c r="F26" s="310">
        <v>6.858</v>
      </c>
      <c r="G26" s="310"/>
      <c r="H26" s="310">
        <v>6.03</v>
      </c>
      <c r="I26" s="310"/>
      <c r="J26" s="310"/>
      <c r="K26" s="310">
        <v>0.828</v>
      </c>
      <c r="L26" s="310"/>
      <c r="M26" s="310"/>
      <c r="N26" s="310"/>
      <c r="O26" s="310"/>
      <c r="P26" s="310"/>
      <c r="Q26" s="310"/>
      <c r="R26" s="310"/>
    </row>
    <row r="27" s="304" customFormat="1" ht="22.8" customHeight="1" spans="1:18">
      <c r="A27" s="309" t="s">
        <v>568</v>
      </c>
      <c r="B27" s="309"/>
      <c r="C27" s="309"/>
      <c r="D27" s="309" t="s">
        <v>568</v>
      </c>
      <c r="E27" s="309" t="s">
        <v>264</v>
      </c>
      <c r="F27" s="313">
        <v>6.858</v>
      </c>
      <c r="G27" s="313"/>
      <c r="H27" s="313">
        <v>6.03</v>
      </c>
      <c r="I27" s="313"/>
      <c r="J27" s="313"/>
      <c r="K27" s="313">
        <v>0.828</v>
      </c>
      <c r="L27" s="313"/>
      <c r="M27" s="313"/>
      <c r="N27" s="313"/>
      <c r="O27" s="313"/>
      <c r="P27" s="313"/>
      <c r="Q27" s="313"/>
      <c r="R27" s="313"/>
    </row>
    <row r="28" s="304" customFormat="1" ht="22.8" customHeight="1" spans="1:18">
      <c r="A28" s="309" t="s">
        <v>568</v>
      </c>
      <c r="B28" s="309" t="s">
        <v>569</v>
      </c>
      <c r="C28" s="309"/>
      <c r="D28" s="309" t="s">
        <v>570</v>
      </c>
      <c r="E28" s="309" t="s">
        <v>277</v>
      </c>
      <c r="F28" s="313">
        <v>6.03</v>
      </c>
      <c r="G28" s="313"/>
      <c r="H28" s="313">
        <v>6.03</v>
      </c>
      <c r="I28" s="313"/>
      <c r="J28" s="313"/>
      <c r="K28" s="313"/>
      <c r="L28" s="313"/>
      <c r="M28" s="313"/>
      <c r="N28" s="313"/>
      <c r="O28" s="313"/>
      <c r="P28" s="313"/>
      <c r="Q28" s="313"/>
      <c r="R28" s="313"/>
    </row>
    <row r="29" s="304" customFormat="1" ht="22.8" customHeight="1" spans="1:18">
      <c r="A29" s="314" t="s">
        <v>568</v>
      </c>
      <c r="B29" s="314" t="s">
        <v>569</v>
      </c>
      <c r="C29" s="314" t="s">
        <v>565</v>
      </c>
      <c r="D29" s="315" t="s">
        <v>1277</v>
      </c>
      <c r="E29" s="316" t="s">
        <v>1278</v>
      </c>
      <c r="F29" s="317">
        <v>6.03</v>
      </c>
      <c r="G29" s="318"/>
      <c r="H29" s="318">
        <v>6.03</v>
      </c>
      <c r="I29" s="318"/>
      <c r="J29" s="318"/>
      <c r="K29" s="318"/>
      <c r="L29" s="318"/>
      <c r="M29" s="318"/>
      <c r="N29" s="318"/>
      <c r="O29" s="318"/>
      <c r="P29" s="318"/>
      <c r="Q29" s="318"/>
      <c r="R29" s="318"/>
    </row>
    <row r="30" s="304" customFormat="1" ht="22.8" customHeight="1" spans="1:18">
      <c r="A30" s="309" t="s">
        <v>568</v>
      </c>
      <c r="B30" s="309" t="s">
        <v>573</v>
      </c>
      <c r="C30" s="309"/>
      <c r="D30" s="309" t="s">
        <v>574</v>
      </c>
      <c r="E30" s="309" t="s">
        <v>317</v>
      </c>
      <c r="F30" s="313">
        <v>0.828</v>
      </c>
      <c r="G30" s="313"/>
      <c r="H30" s="313"/>
      <c r="I30" s="313"/>
      <c r="J30" s="313"/>
      <c r="K30" s="313">
        <v>0.828</v>
      </c>
      <c r="L30" s="313"/>
      <c r="M30" s="313"/>
      <c r="N30" s="313"/>
      <c r="O30" s="313"/>
      <c r="P30" s="313"/>
      <c r="Q30" s="313"/>
      <c r="R30" s="313"/>
    </row>
    <row r="31" s="304" customFormat="1" ht="22.8" customHeight="1" spans="1:18">
      <c r="A31" s="314" t="s">
        <v>568</v>
      </c>
      <c r="B31" s="314" t="s">
        <v>573</v>
      </c>
      <c r="C31" s="314" t="s">
        <v>573</v>
      </c>
      <c r="D31" s="315" t="s">
        <v>575</v>
      </c>
      <c r="E31" s="316" t="s">
        <v>576</v>
      </c>
      <c r="F31" s="317">
        <v>0.828</v>
      </c>
      <c r="G31" s="318"/>
      <c r="H31" s="318"/>
      <c r="I31" s="318"/>
      <c r="J31" s="318"/>
      <c r="K31" s="318">
        <v>0.828</v>
      </c>
      <c r="L31" s="318"/>
      <c r="M31" s="318"/>
      <c r="N31" s="318"/>
      <c r="O31" s="318"/>
      <c r="P31" s="318"/>
      <c r="Q31" s="318"/>
      <c r="R31" s="318"/>
    </row>
    <row r="32" s="304" customFormat="1" ht="22.8" customHeight="1" spans="1:18">
      <c r="A32" s="309"/>
      <c r="B32" s="309"/>
      <c r="C32" s="309"/>
      <c r="D32" s="311" t="s">
        <v>607</v>
      </c>
      <c r="E32" s="311" t="s">
        <v>608</v>
      </c>
      <c r="F32" s="310">
        <v>13.9644</v>
      </c>
      <c r="G32" s="310"/>
      <c r="H32" s="310">
        <v>11.6964</v>
      </c>
      <c r="I32" s="310"/>
      <c r="J32" s="310"/>
      <c r="K32" s="310">
        <v>2.268</v>
      </c>
      <c r="L32" s="310"/>
      <c r="M32" s="310"/>
      <c r="N32" s="310"/>
      <c r="O32" s="310"/>
      <c r="P32" s="310"/>
      <c r="Q32" s="310"/>
      <c r="R32" s="310"/>
    </row>
    <row r="33" s="304" customFormat="1" ht="22.8" customHeight="1" spans="1:18">
      <c r="A33" s="309"/>
      <c r="B33" s="309"/>
      <c r="C33" s="309"/>
      <c r="D33" s="312" t="s">
        <v>609</v>
      </c>
      <c r="E33" s="312" t="s">
        <v>610</v>
      </c>
      <c r="F33" s="310">
        <v>13.9644</v>
      </c>
      <c r="G33" s="310"/>
      <c r="H33" s="310">
        <v>11.6964</v>
      </c>
      <c r="I33" s="310"/>
      <c r="J33" s="310"/>
      <c r="K33" s="310">
        <v>2.268</v>
      </c>
      <c r="L33" s="310"/>
      <c r="M33" s="310"/>
      <c r="N33" s="310"/>
      <c r="O33" s="310"/>
      <c r="P33" s="310"/>
      <c r="Q33" s="310"/>
      <c r="R33" s="310"/>
    </row>
    <row r="34" s="304" customFormat="1" ht="22.8" customHeight="1" spans="1:18">
      <c r="A34" s="309" t="s">
        <v>562</v>
      </c>
      <c r="B34" s="309"/>
      <c r="C34" s="309"/>
      <c r="D34" s="309" t="s">
        <v>562</v>
      </c>
      <c r="E34" s="309" t="s">
        <v>143</v>
      </c>
      <c r="F34" s="313">
        <v>2.268</v>
      </c>
      <c r="G34" s="313"/>
      <c r="H34" s="313"/>
      <c r="I34" s="313"/>
      <c r="J34" s="313"/>
      <c r="K34" s="313">
        <v>2.268</v>
      </c>
      <c r="L34" s="313"/>
      <c r="M34" s="313"/>
      <c r="N34" s="313"/>
      <c r="O34" s="313"/>
      <c r="P34" s="313"/>
      <c r="Q34" s="313"/>
      <c r="R34" s="313"/>
    </row>
    <row r="35" s="304" customFormat="1" ht="22.8" customHeight="1" spans="1:18">
      <c r="A35" s="309" t="s">
        <v>562</v>
      </c>
      <c r="B35" s="309" t="s">
        <v>611</v>
      </c>
      <c r="C35" s="309"/>
      <c r="D35" s="309" t="s">
        <v>612</v>
      </c>
      <c r="E35" s="309" t="s">
        <v>184</v>
      </c>
      <c r="F35" s="313">
        <v>2.268</v>
      </c>
      <c r="G35" s="313"/>
      <c r="H35" s="313"/>
      <c r="I35" s="313"/>
      <c r="J35" s="313"/>
      <c r="K35" s="313">
        <v>2.268</v>
      </c>
      <c r="L35" s="313"/>
      <c r="M35" s="313"/>
      <c r="N35" s="313"/>
      <c r="O35" s="313"/>
      <c r="P35" s="313"/>
      <c r="Q35" s="313"/>
      <c r="R35" s="313"/>
    </row>
    <row r="36" s="304" customFormat="1" ht="22.8" customHeight="1" spans="1:18">
      <c r="A36" s="314" t="s">
        <v>562</v>
      </c>
      <c r="B36" s="314" t="s">
        <v>611</v>
      </c>
      <c r="C36" s="314" t="s">
        <v>565</v>
      </c>
      <c r="D36" s="315" t="s">
        <v>613</v>
      </c>
      <c r="E36" s="316" t="s">
        <v>567</v>
      </c>
      <c r="F36" s="317">
        <v>2.268</v>
      </c>
      <c r="G36" s="318"/>
      <c r="H36" s="318"/>
      <c r="I36" s="318"/>
      <c r="J36" s="318"/>
      <c r="K36" s="318">
        <v>2.268</v>
      </c>
      <c r="L36" s="318"/>
      <c r="M36" s="318"/>
      <c r="N36" s="318"/>
      <c r="O36" s="318"/>
      <c r="P36" s="318"/>
      <c r="Q36" s="318"/>
      <c r="R36" s="318"/>
    </row>
    <row r="37" s="304" customFormat="1" ht="22.8" customHeight="1" spans="1:18">
      <c r="A37" s="309" t="s">
        <v>568</v>
      </c>
      <c r="B37" s="309"/>
      <c r="C37" s="309"/>
      <c r="D37" s="309" t="s">
        <v>568</v>
      </c>
      <c r="E37" s="309" t="s">
        <v>264</v>
      </c>
      <c r="F37" s="313">
        <v>11.6964</v>
      </c>
      <c r="G37" s="313"/>
      <c r="H37" s="313">
        <v>11.6964</v>
      </c>
      <c r="I37" s="313"/>
      <c r="J37" s="313"/>
      <c r="K37" s="313"/>
      <c r="L37" s="313"/>
      <c r="M37" s="313"/>
      <c r="N37" s="313"/>
      <c r="O37" s="313"/>
      <c r="P37" s="313"/>
      <c r="Q37" s="313"/>
      <c r="R37" s="313"/>
    </row>
    <row r="38" s="304" customFormat="1" ht="22.8" customHeight="1" spans="1:18">
      <c r="A38" s="309" t="s">
        <v>568</v>
      </c>
      <c r="B38" s="309" t="s">
        <v>569</v>
      </c>
      <c r="C38" s="309"/>
      <c r="D38" s="309" t="s">
        <v>570</v>
      </c>
      <c r="E38" s="309" t="s">
        <v>277</v>
      </c>
      <c r="F38" s="313">
        <v>11.6964</v>
      </c>
      <c r="G38" s="313"/>
      <c r="H38" s="313">
        <v>11.6964</v>
      </c>
      <c r="I38" s="313"/>
      <c r="J38" s="313"/>
      <c r="K38" s="313"/>
      <c r="L38" s="313"/>
      <c r="M38" s="313"/>
      <c r="N38" s="313"/>
      <c r="O38" s="313"/>
      <c r="P38" s="313"/>
      <c r="Q38" s="313"/>
      <c r="R38" s="313"/>
    </row>
    <row r="39" s="304" customFormat="1" ht="22.8" customHeight="1" spans="1:18">
      <c r="A39" s="314" t="s">
        <v>568</v>
      </c>
      <c r="B39" s="314" t="s">
        <v>569</v>
      </c>
      <c r="C39" s="314" t="s">
        <v>565</v>
      </c>
      <c r="D39" s="315" t="s">
        <v>1277</v>
      </c>
      <c r="E39" s="316" t="s">
        <v>1278</v>
      </c>
      <c r="F39" s="317">
        <v>11.6964</v>
      </c>
      <c r="G39" s="318"/>
      <c r="H39" s="318">
        <v>11.6964</v>
      </c>
      <c r="I39" s="318"/>
      <c r="J39" s="318"/>
      <c r="K39" s="318"/>
      <c r="L39" s="318"/>
      <c r="M39" s="318"/>
      <c r="N39" s="318"/>
      <c r="O39" s="318"/>
      <c r="P39" s="318"/>
      <c r="Q39" s="318"/>
      <c r="R39" s="318"/>
    </row>
    <row r="40" s="304" customFormat="1" ht="22.8" customHeight="1" spans="1:18">
      <c r="A40" s="309"/>
      <c r="B40" s="309"/>
      <c r="C40" s="309"/>
      <c r="D40" s="311" t="s">
        <v>614</v>
      </c>
      <c r="E40" s="311" t="s">
        <v>615</v>
      </c>
      <c r="F40" s="310">
        <v>6.9916</v>
      </c>
      <c r="G40" s="310"/>
      <c r="H40" s="310">
        <v>6.9916</v>
      </c>
      <c r="I40" s="310"/>
      <c r="J40" s="310"/>
      <c r="K40" s="310"/>
      <c r="L40" s="310"/>
      <c r="M40" s="310"/>
      <c r="N40" s="310"/>
      <c r="O40" s="310"/>
      <c r="P40" s="310"/>
      <c r="Q40" s="310"/>
      <c r="R40" s="310"/>
    </row>
    <row r="41" s="304" customFormat="1" ht="22.8" customHeight="1" spans="1:18">
      <c r="A41" s="309"/>
      <c r="B41" s="309"/>
      <c r="C41" s="309"/>
      <c r="D41" s="312" t="s">
        <v>616</v>
      </c>
      <c r="E41" s="312" t="s">
        <v>617</v>
      </c>
      <c r="F41" s="310">
        <v>6.9916</v>
      </c>
      <c r="G41" s="310"/>
      <c r="H41" s="310">
        <v>6.9916</v>
      </c>
      <c r="I41" s="310"/>
      <c r="J41" s="310"/>
      <c r="K41" s="310"/>
      <c r="L41" s="310"/>
      <c r="M41" s="310"/>
      <c r="N41" s="310"/>
      <c r="O41" s="310"/>
      <c r="P41" s="310"/>
      <c r="Q41" s="310"/>
      <c r="R41" s="310"/>
    </row>
    <row r="42" s="304" customFormat="1" ht="22.8" customHeight="1" spans="1:18">
      <c r="A42" s="309" t="s">
        <v>568</v>
      </c>
      <c r="B42" s="309"/>
      <c r="C42" s="309"/>
      <c r="D42" s="309" t="s">
        <v>568</v>
      </c>
      <c r="E42" s="309" t="s">
        <v>264</v>
      </c>
      <c r="F42" s="313">
        <v>6.9916</v>
      </c>
      <c r="G42" s="313"/>
      <c r="H42" s="313">
        <v>6.9916</v>
      </c>
      <c r="I42" s="313"/>
      <c r="J42" s="313"/>
      <c r="K42" s="313"/>
      <c r="L42" s="313"/>
      <c r="M42" s="313"/>
      <c r="N42" s="313"/>
      <c r="O42" s="313"/>
      <c r="P42" s="313"/>
      <c r="Q42" s="313"/>
      <c r="R42" s="313"/>
    </row>
    <row r="43" s="304" customFormat="1" ht="22.8" customHeight="1" spans="1:18">
      <c r="A43" s="309" t="s">
        <v>568</v>
      </c>
      <c r="B43" s="309" t="s">
        <v>569</v>
      </c>
      <c r="C43" s="309"/>
      <c r="D43" s="309" t="s">
        <v>570</v>
      </c>
      <c r="E43" s="309" t="s">
        <v>277</v>
      </c>
      <c r="F43" s="313">
        <v>6.9916</v>
      </c>
      <c r="G43" s="313"/>
      <c r="H43" s="313">
        <v>6.9916</v>
      </c>
      <c r="I43" s="313"/>
      <c r="J43" s="313"/>
      <c r="K43" s="313"/>
      <c r="L43" s="313"/>
      <c r="M43" s="313"/>
      <c r="N43" s="313"/>
      <c r="O43" s="313"/>
      <c r="P43" s="313"/>
      <c r="Q43" s="313"/>
      <c r="R43" s="313"/>
    </row>
    <row r="44" s="304" customFormat="1" ht="22.8" customHeight="1" spans="1:18">
      <c r="A44" s="314" t="s">
        <v>568</v>
      </c>
      <c r="B44" s="314" t="s">
        <v>569</v>
      </c>
      <c r="C44" s="314" t="s">
        <v>583</v>
      </c>
      <c r="D44" s="315" t="s">
        <v>1279</v>
      </c>
      <c r="E44" s="316" t="s">
        <v>1280</v>
      </c>
      <c r="F44" s="317">
        <v>6.9916</v>
      </c>
      <c r="G44" s="318"/>
      <c r="H44" s="318">
        <v>6.9916</v>
      </c>
      <c r="I44" s="318"/>
      <c r="J44" s="318"/>
      <c r="K44" s="318"/>
      <c r="L44" s="318"/>
      <c r="M44" s="318"/>
      <c r="N44" s="318"/>
      <c r="O44" s="318"/>
      <c r="P44" s="318"/>
      <c r="Q44" s="318"/>
      <c r="R44" s="318"/>
    </row>
    <row r="45" s="304" customFormat="1" ht="22.8" customHeight="1" spans="1:18">
      <c r="A45" s="309"/>
      <c r="B45" s="309"/>
      <c r="C45" s="309"/>
      <c r="D45" s="311" t="s">
        <v>618</v>
      </c>
      <c r="E45" s="311" t="s">
        <v>619</v>
      </c>
      <c r="F45" s="310">
        <v>74.2764</v>
      </c>
      <c r="G45" s="310"/>
      <c r="H45" s="310">
        <v>65.1168</v>
      </c>
      <c r="I45" s="310"/>
      <c r="J45" s="310"/>
      <c r="K45" s="310">
        <v>6.18</v>
      </c>
      <c r="L45" s="310"/>
      <c r="M45" s="310"/>
      <c r="N45" s="310"/>
      <c r="O45" s="310"/>
      <c r="P45" s="310"/>
      <c r="Q45" s="310"/>
      <c r="R45" s="310">
        <v>2.9796</v>
      </c>
    </row>
    <row r="46" s="304" customFormat="1" ht="22.8" customHeight="1" spans="1:18">
      <c r="A46" s="309"/>
      <c r="B46" s="309"/>
      <c r="C46" s="309"/>
      <c r="D46" s="312" t="s">
        <v>620</v>
      </c>
      <c r="E46" s="312" t="s">
        <v>621</v>
      </c>
      <c r="F46" s="310">
        <v>74.2764</v>
      </c>
      <c r="G46" s="310"/>
      <c r="H46" s="310">
        <v>65.1168</v>
      </c>
      <c r="I46" s="310"/>
      <c r="J46" s="310"/>
      <c r="K46" s="310">
        <v>6.18</v>
      </c>
      <c r="L46" s="310"/>
      <c r="M46" s="310"/>
      <c r="N46" s="310"/>
      <c r="O46" s="310"/>
      <c r="P46" s="310"/>
      <c r="Q46" s="310"/>
      <c r="R46" s="310">
        <v>2.9796</v>
      </c>
    </row>
    <row r="47" s="304" customFormat="1" ht="22.8" customHeight="1" spans="1:18">
      <c r="A47" s="309" t="s">
        <v>568</v>
      </c>
      <c r="B47" s="309"/>
      <c r="C47" s="309"/>
      <c r="D47" s="309" t="s">
        <v>568</v>
      </c>
      <c r="E47" s="309" t="s">
        <v>264</v>
      </c>
      <c r="F47" s="313">
        <v>74.2764</v>
      </c>
      <c r="G47" s="313"/>
      <c r="H47" s="313">
        <v>65.1168</v>
      </c>
      <c r="I47" s="313"/>
      <c r="J47" s="313"/>
      <c r="K47" s="313">
        <v>6.18</v>
      </c>
      <c r="L47" s="313"/>
      <c r="M47" s="313"/>
      <c r="N47" s="313"/>
      <c r="O47" s="313"/>
      <c r="P47" s="313"/>
      <c r="Q47" s="313"/>
      <c r="R47" s="313">
        <v>2.9796</v>
      </c>
    </row>
    <row r="48" s="304" customFormat="1" ht="22.8" customHeight="1" spans="1:18">
      <c r="A48" s="309" t="s">
        <v>568</v>
      </c>
      <c r="B48" s="309" t="s">
        <v>569</v>
      </c>
      <c r="C48" s="309"/>
      <c r="D48" s="309" t="s">
        <v>570</v>
      </c>
      <c r="E48" s="309" t="s">
        <v>277</v>
      </c>
      <c r="F48" s="313">
        <v>65.1168</v>
      </c>
      <c r="G48" s="313"/>
      <c r="H48" s="313">
        <v>65.1168</v>
      </c>
      <c r="I48" s="313"/>
      <c r="J48" s="313"/>
      <c r="K48" s="313"/>
      <c r="L48" s="313"/>
      <c r="M48" s="313"/>
      <c r="N48" s="313"/>
      <c r="O48" s="313"/>
      <c r="P48" s="313"/>
      <c r="Q48" s="313"/>
      <c r="R48" s="313"/>
    </row>
    <row r="49" s="304" customFormat="1" ht="22.8" customHeight="1" spans="1:18">
      <c r="A49" s="314" t="s">
        <v>568</v>
      </c>
      <c r="B49" s="314" t="s">
        <v>569</v>
      </c>
      <c r="C49" s="314" t="s">
        <v>565</v>
      </c>
      <c r="D49" s="315" t="s">
        <v>1277</v>
      </c>
      <c r="E49" s="316" t="s">
        <v>1278</v>
      </c>
      <c r="F49" s="317">
        <v>65.1168</v>
      </c>
      <c r="G49" s="318"/>
      <c r="H49" s="318">
        <v>65.1168</v>
      </c>
      <c r="I49" s="318"/>
      <c r="J49" s="318"/>
      <c r="K49" s="318"/>
      <c r="L49" s="318"/>
      <c r="M49" s="318"/>
      <c r="N49" s="318"/>
      <c r="O49" s="318"/>
      <c r="P49" s="318"/>
      <c r="Q49" s="318"/>
      <c r="R49" s="318"/>
    </row>
    <row r="50" s="304" customFormat="1" ht="22.8" customHeight="1" spans="1:18">
      <c r="A50" s="309" t="s">
        <v>568</v>
      </c>
      <c r="B50" s="309" t="s">
        <v>578</v>
      </c>
      <c r="C50" s="309"/>
      <c r="D50" s="309" t="s">
        <v>990</v>
      </c>
      <c r="E50" s="309" t="s">
        <v>298</v>
      </c>
      <c r="F50" s="313">
        <v>2.9796</v>
      </c>
      <c r="G50" s="313"/>
      <c r="H50" s="313"/>
      <c r="I50" s="313"/>
      <c r="J50" s="313"/>
      <c r="K50" s="313"/>
      <c r="L50" s="313"/>
      <c r="M50" s="313"/>
      <c r="N50" s="313"/>
      <c r="O50" s="313"/>
      <c r="P50" s="313"/>
      <c r="Q50" s="313"/>
      <c r="R50" s="313">
        <v>2.9796</v>
      </c>
    </row>
    <row r="51" s="304" customFormat="1" ht="22.8" customHeight="1" spans="1:18">
      <c r="A51" s="314" t="s">
        <v>568</v>
      </c>
      <c r="B51" s="314" t="s">
        <v>578</v>
      </c>
      <c r="C51" s="314" t="s">
        <v>794</v>
      </c>
      <c r="D51" s="315" t="s">
        <v>1281</v>
      </c>
      <c r="E51" s="316" t="s">
        <v>1282</v>
      </c>
      <c r="F51" s="317">
        <v>2.9796</v>
      </c>
      <c r="G51" s="318"/>
      <c r="H51" s="318"/>
      <c r="I51" s="318"/>
      <c r="J51" s="318"/>
      <c r="K51" s="318"/>
      <c r="L51" s="318"/>
      <c r="M51" s="318"/>
      <c r="N51" s="318"/>
      <c r="O51" s="318"/>
      <c r="P51" s="318"/>
      <c r="Q51" s="318"/>
      <c r="R51" s="318">
        <v>2.9796</v>
      </c>
    </row>
    <row r="52" s="304" customFormat="1" ht="22.8" customHeight="1" spans="1:18">
      <c r="A52" s="309" t="s">
        <v>568</v>
      </c>
      <c r="B52" s="309" t="s">
        <v>1283</v>
      </c>
      <c r="C52" s="309"/>
      <c r="D52" s="309" t="s">
        <v>1284</v>
      </c>
      <c r="E52" s="309" t="s">
        <v>311</v>
      </c>
      <c r="F52" s="313">
        <v>6.18</v>
      </c>
      <c r="G52" s="313"/>
      <c r="H52" s="313"/>
      <c r="I52" s="313"/>
      <c r="J52" s="313"/>
      <c r="K52" s="313">
        <v>6.18</v>
      </c>
      <c r="L52" s="313"/>
      <c r="M52" s="313"/>
      <c r="N52" s="313"/>
      <c r="O52" s="313"/>
      <c r="P52" s="313"/>
      <c r="Q52" s="313"/>
      <c r="R52" s="313"/>
    </row>
    <row r="53" s="304" customFormat="1" ht="22.8" customHeight="1" spans="1:18">
      <c r="A53" s="314" t="s">
        <v>568</v>
      </c>
      <c r="B53" s="314" t="s">
        <v>1283</v>
      </c>
      <c r="C53" s="314" t="s">
        <v>583</v>
      </c>
      <c r="D53" s="315" t="s">
        <v>1285</v>
      </c>
      <c r="E53" s="316" t="s">
        <v>1286</v>
      </c>
      <c r="F53" s="317">
        <v>6.18</v>
      </c>
      <c r="G53" s="318"/>
      <c r="H53" s="318"/>
      <c r="I53" s="318"/>
      <c r="J53" s="318"/>
      <c r="K53" s="318">
        <v>6.18</v>
      </c>
      <c r="L53" s="318"/>
      <c r="M53" s="318"/>
      <c r="N53" s="318"/>
      <c r="O53" s="318"/>
      <c r="P53" s="318"/>
      <c r="Q53" s="318"/>
      <c r="R53" s="318"/>
    </row>
    <row r="54" s="304" customFormat="1" ht="22.8" customHeight="1" spans="1:18">
      <c r="A54" s="309"/>
      <c r="B54" s="309"/>
      <c r="C54" s="309"/>
      <c r="D54" s="311" t="s">
        <v>625</v>
      </c>
      <c r="E54" s="311" t="s">
        <v>626</v>
      </c>
      <c r="F54" s="310">
        <v>1.8536</v>
      </c>
      <c r="G54" s="310"/>
      <c r="H54" s="310">
        <v>1.8536</v>
      </c>
      <c r="I54" s="310"/>
      <c r="J54" s="310"/>
      <c r="K54" s="310"/>
      <c r="L54" s="310"/>
      <c r="M54" s="310"/>
      <c r="N54" s="310"/>
      <c r="O54" s="310"/>
      <c r="P54" s="310"/>
      <c r="Q54" s="310"/>
      <c r="R54" s="310"/>
    </row>
    <row r="55" s="304" customFormat="1" ht="22.8" customHeight="1" spans="1:18">
      <c r="A55" s="309"/>
      <c r="B55" s="309"/>
      <c r="C55" s="309"/>
      <c r="D55" s="312" t="s">
        <v>627</v>
      </c>
      <c r="E55" s="312" t="s">
        <v>628</v>
      </c>
      <c r="F55" s="310">
        <v>1.8536</v>
      </c>
      <c r="G55" s="310"/>
      <c r="H55" s="310">
        <v>1.8536</v>
      </c>
      <c r="I55" s="310"/>
      <c r="J55" s="310"/>
      <c r="K55" s="310"/>
      <c r="L55" s="310"/>
      <c r="M55" s="310"/>
      <c r="N55" s="310"/>
      <c r="O55" s="310"/>
      <c r="P55" s="310"/>
      <c r="Q55" s="310"/>
      <c r="R55" s="310"/>
    </row>
    <row r="56" s="304" customFormat="1" ht="22.8" customHeight="1" spans="1:18">
      <c r="A56" s="309" t="s">
        <v>568</v>
      </c>
      <c r="B56" s="309"/>
      <c r="C56" s="309"/>
      <c r="D56" s="309" t="s">
        <v>568</v>
      </c>
      <c r="E56" s="309" t="s">
        <v>264</v>
      </c>
      <c r="F56" s="313">
        <v>1.8536</v>
      </c>
      <c r="G56" s="313"/>
      <c r="H56" s="313">
        <v>1.8536</v>
      </c>
      <c r="I56" s="313"/>
      <c r="J56" s="313"/>
      <c r="K56" s="313"/>
      <c r="L56" s="313"/>
      <c r="M56" s="313"/>
      <c r="N56" s="313"/>
      <c r="O56" s="313"/>
      <c r="P56" s="313"/>
      <c r="Q56" s="313"/>
      <c r="R56" s="313"/>
    </row>
    <row r="57" s="304" customFormat="1" ht="22.8" customHeight="1" spans="1:18">
      <c r="A57" s="309" t="s">
        <v>568</v>
      </c>
      <c r="B57" s="309" t="s">
        <v>569</v>
      </c>
      <c r="C57" s="309"/>
      <c r="D57" s="309" t="s">
        <v>570</v>
      </c>
      <c r="E57" s="309" t="s">
        <v>277</v>
      </c>
      <c r="F57" s="313">
        <v>1.8536</v>
      </c>
      <c r="G57" s="313"/>
      <c r="H57" s="313">
        <v>1.8536</v>
      </c>
      <c r="I57" s="313"/>
      <c r="J57" s="313"/>
      <c r="K57" s="313"/>
      <c r="L57" s="313"/>
      <c r="M57" s="313"/>
      <c r="N57" s="313"/>
      <c r="O57" s="313"/>
      <c r="P57" s="313"/>
      <c r="Q57" s="313"/>
      <c r="R57" s="313"/>
    </row>
    <row r="58" s="304" customFormat="1" ht="22.8" customHeight="1" spans="1:18">
      <c r="A58" s="314" t="s">
        <v>568</v>
      </c>
      <c r="B58" s="314" t="s">
        <v>569</v>
      </c>
      <c r="C58" s="314" t="s">
        <v>565</v>
      </c>
      <c r="D58" s="315" t="s">
        <v>1277</v>
      </c>
      <c r="E58" s="316" t="s">
        <v>1278</v>
      </c>
      <c r="F58" s="317">
        <v>1.8536</v>
      </c>
      <c r="G58" s="318"/>
      <c r="H58" s="318">
        <v>1.8536</v>
      </c>
      <c r="I58" s="318"/>
      <c r="J58" s="318"/>
      <c r="K58" s="318"/>
      <c r="L58" s="318"/>
      <c r="M58" s="318"/>
      <c r="N58" s="318"/>
      <c r="O58" s="318"/>
      <c r="P58" s="318"/>
      <c r="Q58" s="318"/>
      <c r="R58" s="318"/>
    </row>
    <row r="59" s="304" customFormat="1" ht="22.8" customHeight="1" spans="1:18">
      <c r="A59" s="309"/>
      <c r="B59" s="309"/>
      <c r="C59" s="309"/>
      <c r="D59" s="311" t="s">
        <v>629</v>
      </c>
      <c r="E59" s="311" t="s">
        <v>630</v>
      </c>
      <c r="F59" s="310">
        <v>50.5592</v>
      </c>
      <c r="G59" s="310"/>
      <c r="H59" s="310">
        <v>42.89</v>
      </c>
      <c r="I59" s="310"/>
      <c r="J59" s="310"/>
      <c r="K59" s="310">
        <v>3.6432</v>
      </c>
      <c r="L59" s="310"/>
      <c r="M59" s="310"/>
      <c r="N59" s="310"/>
      <c r="O59" s="310"/>
      <c r="P59" s="310"/>
      <c r="Q59" s="310"/>
      <c r="R59" s="310">
        <v>4.026</v>
      </c>
    </row>
    <row r="60" s="304" customFormat="1" ht="22.8" customHeight="1" spans="1:18">
      <c r="A60" s="309"/>
      <c r="B60" s="309"/>
      <c r="C60" s="309"/>
      <c r="D60" s="312" t="s">
        <v>631</v>
      </c>
      <c r="E60" s="312" t="s">
        <v>632</v>
      </c>
      <c r="F60" s="310">
        <v>50.5592</v>
      </c>
      <c r="G60" s="310"/>
      <c r="H60" s="310">
        <v>42.89</v>
      </c>
      <c r="I60" s="310"/>
      <c r="J60" s="310"/>
      <c r="K60" s="310">
        <v>3.6432</v>
      </c>
      <c r="L60" s="310"/>
      <c r="M60" s="310"/>
      <c r="N60" s="310"/>
      <c r="O60" s="310"/>
      <c r="P60" s="310"/>
      <c r="Q60" s="310"/>
      <c r="R60" s="310">
        <v>4.026</v>
      </c>
    </row>
    <row r="61" s="304" customFormat="1" ht="22.8" customHeight="1" spans="1:18">
      <c r="A61" s="309" t="s">
        <v>562</v>
      </c>
      <c r="B61" s="309"/>
      <c r="C61" s="309"/>
      <c r="D61" s="309" t="s">
        <v>562</v>
      </c>
      <c r="E61" s="309" t="s">
        <v>143</v>
      </c>
      <c r="F61" s="313">
        <v>4.026</v>
      </c>
      <c r="G61" s="313"/>
      <c r="H61" s="313"/>
      <c r="I61" s="313"/>
      <c r="J61" s="313"/>
      <c r="K61" s="313"/>
      <c r="L61" s="313"/>
      <c r="M61" s="313"/>
      <c r="N61" s="313"/>
      <c r="O61" s="313"/>
      <c r="P61" s="313"/>
      <c r="Q61" s="313"/>
      <c r="R61" s="313">
        <v>4.026</v>
      </c>
    </row>
    <row r="62" s="304" customFormat="1" ht="22.8" customHeight="1" spans="1:18">
      <c r="A62" s="309" t="s">
        <v>562</v>
      </c>
      <c r="B62" s="309" t="s">
        <v>565</v>
      </c>
      <c r="C62" s="309"/>
      <c r="D62" s="309" t="s">
        <v>633</v>
      </c>
      <c r="E62" s="309" t="s">
        <v>144</v>
      </c>
      <c r="F62" s="313">
        <v>4.026</v>
      </c>
      <c r="G62" s="313"/>
      <c r="H62" s="313"/>
      <c r="I62" s="313"/>
      <c r="J62" s="313"/>
      <c r="K62" s="313"/>
      <c r="L62" s="313"/>
      <c r="M62" s="313"/>
      <c r="N62" s="313"/>
      <c r="O62" s="313"/>
      <c r="P62" s="313"/>
      <c r="Q62" s="313"/>
      <c r="R62" s="313">
        <v>4.026</v>
      </c>
    </row>
    <row r="63" s="304" customFormat="1" ht="22.8" customHeight="1" spans="1:18">
      <c r="A63" s="314" t="s">
        <v>562</v>
      </c>
      <c r="B63" s="314" t="s">
        <v>565</v>
      </c>
      <c r="C63" s="314" t="s">
        <v>565</v>
      </c>
      <c r="D63" s="315" t="s">
        <v>634</v>
      </c>
      <c r="E63" s="316" t="s">
        <v>567</v>
      </c>
      <c r="F63" s="317">
        <v>4.026</v>
      </c>
      <c r="G63" s="318"/>
      <c r="H63" s="318"/>
      <c r="I63" s="318"/>
      <c r="J63" s="318"/>
      <c r="K63" s="318"/>
      <c r="L63" s="318"/>
      <c r="M63" s="318"/>
      <c r="N63" s="318"/>
      <c r="O63" s="318"/>
      <c r="P63" s="318"/>
      <c r="Q63" s="318"/>
      <c r="R63" s="318">
        <v>4.026</v>
      </c>
    </row>
    <row r="64" s="304" customFormat="1" ht="22.8" customHeight="1" spans="1:18">
      <c r="A64" s="309" t="s">
        <v>568</v>
      </c>
      <c r="B64" s="309"/>
      <c r="C64" s="309"/>
      <c r="D64" s="309" t="s">
        <v>568</v>
      </c>
      <c r="E64" s="309" t="s">
        <v>264</v>
      </c>
      <c r="F64" s="313">
        <v>46.5332</v>
      </c>
      <c r="G64" s="313"/>
      <c r="H64" s="313">
        <v>42.89</v>
      </c>
      <c r="I64" s="313"/>
      <c r="J64" s="313"/>
      <c r="K64" s="313">
        <v>3.6432</v>
      </c>
      <c r="L64" s="313"/>
      <c r="M64" s="313"/>
      <c r="N64" s="313"/>
      <c r="O64" s="313"/>
      <c r="P64" s="313"/>
      <c r="Q64" s="313"/>
      <c r="R64" s="313"/>
    </row>
    <row r="65" s="304" customFormat="1" ht="22.8" customHeight="1" spans="1:18">
      <c r="A65" s="309" t="s">
        <v>568</v>
      </c>
      <c r="B65" s="309" t="s">
        <v>569</v>
      </c>
      <c r="C65" s="309"/>
      <c r="D65" s="309" t="s">
        <v>570</v>
      </c>
      <c r="E65" s="309" t="s">
        <v>277</v>
      </c>
      <c r="F65" s="313">
        <v>42.89</v>
      </c>
      <c r="G65" s="313"/>
      <c r="H65" s="313">
        <v>42.89</v>
      </c>
      <c r="I65" s="313"/>
      <c r="J65" s="313"/>
      <c r="K65" s="313"/>
      <c r="L65" s="313"/>
      <c r="M65" s="313"/>
      <c r="N65" s="313"/>
      <c r="O65" s="313"/>
      <c r="P65" s="313"/>
      <c r="Q65" s="313"/>
      <c r="R65" s="313"/>
    </row>
    <row r="66" s="304" customFormat="1" ht="22.8" customHeight="1" spans="1:18">
      <c r="A66" s="314" t="s">
        <v>568</v>
      </c>
      <c r="B66" s="314" t="s">
        <v>569</v>
      </c>
      <c r="C66" s="314" t="s">
        <v>565</v>
      </c>
      <c r="D66" s="315" t="s">
        <v>1277</v>
      </c>
      <c r="E66" s="316" t="s">
        <v>1278</v>
      </c>
      <c r="F66" s="317">
        <v>42.89</v>
      </c>
      <c r="G66" s="318"/>
      <c r="H66" s="318">
        <v>42.89</v>
      </c>
      <c r="I66" s="318"/>
      <c r="J66" s="318"/>
      <c r="K66" s="318"/>
      <c r="L66" s="318"/>
      <c r="M66" s="318"/>
      <c r="N66" s="318"/>
      <c r="O66" s="318"/>
      <c r="P66" s="318"/>
      <c r="Q66" s="318"/>
      <c r="R66" s="318"/>
    </row>
    <row r="67" s="304" customFormat="1" ht="22.8" customHeight="1" spans="1:18">
      <c r="A67" s="309" t="s">
        <v>568</v>
      </c>
      <c r="B67" s="309" t="s">
        <v>687</v>
      </c>
      <c r="C67" s="309"/>
      <c r="D67" s="309" t="s">
        <v>1287</v>
      </c>
      <c r="E67" s="309" t="s">
        <v>286</v>
      </c>
      <c r="F67" s="313">
        <v>3.6432</v>
      </c>
      <c r="G67" s="313"/>
      <c r="H67" s="313"/>
      <c r="I67" s="313"/>
      <c r="J67" s="313"/>
      <c r="K67" s="313">
        <v>3.6432</v>
      </c>
      <c r="L67" s="313"/>
      <c r="M67" s="313"/>
      <c r="N67" s="313"/>
      <c r="O67" s="313"/>
      <c r="P67" s="313"/>
      <c r="Q67" s="313"/>
      <c r="R67" s="313"/>
    </row>
    <row r="68" s="304" customFormat="1" ht="22.8" customHeight="1" spans="1:18">
      <c r="A68" s="314" t="s">
        <v>568</v>
      </c>
      <c r="B68" s="314" t="s">
        <v>687</v>
      </c>
      <c r="C68" s="314" t="s">
        <v>565</v>
      </c>
      <c r="D68" s="315" t="s">
        <v>1288</v>
      </c>
      <c r="E68" s="316" t="s">
        <v>1289</v>
      </c>
      <c r="F68" s="317">
        <v>3.6432</v>
      </c>
      <c r="G68" s="318"/>
      <c r="H68" s="318"/>
      <c r="I68" s="318"/>
      <c r="J68" s="318"/>
      <c r="K68" s="318">
        <v>3.6432</v>
      </c>
      <c r="L68" s="318"/>
      <c r="M68" s="318"/>
      <c r="N68" s="318"/>
      <c r="O68" s="318"/>
      <c r="P68" s="318"/>
      <c r="Q68" s="318"/>
      <c r="R68" s="318"/>
    </row>
    <row r="69" s="304" customFormat="1" ht="22.8" customHeight="1" spans="1:18">
      <c r="A69" s="309"/>
      <c r="B69" s="309"/>
      <c r="C69" s="309"/>
      <c r="D69" s="311" t="s">
        <v>635</v>
      </c>
      <c r="E69" s="311" t="s">
        <v>636</v>
      </c>
      <c r="F69" s="310">
        <v>33.528</v>
      </c>
      <c r="G69" s="310"/>
      <c r="H69" s="310">
        <v>28.068</v>
      </c>
      <c r="I69" s="310"/>
      <c r="J69" s="310"/>
      <c r="K69" s="310">
        <v>4.62</v>
      </c>
      <c r="L69" s="310"/>
      <c r="M69" s="310"/>
      <c r="N69" s="310"/>
      <c r="O69" s="310"/>
      <c r="P69" s="310"/>
      <c r="Q69" s="310"/>
      <c r="R69" s="310">
        <v>0.84</v>
      </c>
    </row>
    <row r="70" s="304" customFormat="1" ht="22.8" customHeight="1" spans="1:18">
      <c r="A70" s="309"/>
      <c r="B70" s="309"/>
      <c r="C70" s="309"/>
      <c r="D70" s="312" t="s">
        <v>637</v>
      </c>
      <c r="E70" s="312" t="s">
        <v>638</v>
      </c>
      <c r="F70" s="310">
        <v>33.528</v>
      </c>
      <c r="G70" s="310"/>
      <c r="H70" s="310">
        <v>28.068</v>
      </c>
      <c r="I70" s="310"/>
      <c r="J70" s="310"/>
      <c r="K70" s="310">
        <v>4.62</v>
      </c>
      <c r="L70" s="310"/>
      <c r="M70" s="310"/>
      <c r="N70" s="310"/>
      <c r="O70" s="310"/>
      <c r="P70" s="310"/>
      <c r="Q70" s="310"/>
      <c r="R70" s="310">
        <v>0.84</v>
      </c>
    </row>
    <row r="71" s="304" customFormat="1" ht="22.8" customHeight="1" spans="1:18">
      <c r="A71" s="309" t="s">
        <v>568</v>
      </c>
      <c r="B71" s="309"/>
      <c r="C71" s="309"/>
      <c r="D71" s="309" t="s">
        <v>568</v>
      </c>
      <c r="E71" s="309" t="s">
        <v>264</v>
      </c>
      <c r="F71" s="313">
        <v>33.528</v>
      </c>
      <c r="G71" s="313"/>
      <c r="H71" s="313">
        <v>28.068</v>
      </c>
      <c r="I71" s="313"/>
      <c r="J71" s="313"/>
      <c r="K71" s="313">
        <v>4.62</v>
      </c>
      <c r="L71" s="313"/>
      <c r="M71" s="313"/>
      <c r="N71" s="313"/>
      <c r="O71" s="313"/>
      <c r="P71" s="313"/>
      <c r="Q71" s="313"/>
      <c r="R71" s="313">
        <v>0.84</v>
      </c>
    </row>
    <row r="72" s="304" customFormat="1" ht="22.8" customHeight="1" spans="1:18">
      <c r="A72" s="309" t="s">
        <v>568</v>
      </c>
      <c r="B72" s="309" t="s">
        <v>569</v>
      </c>
      <c r="C72" s="309"/>
      <c r="D72" s="309" t="s">
        <v>570</v>
      </c>
      <c r="E72" s="309" t="s">
        <v>277</v>
      </c>
      <c r="F72" s="313">
        <v>28.068</v>
      </c>
      <c r="G72" s="313"/>
      <c r="H72" s="313">
        <v>28.068</v>
      </c>
      <c r="I72" s="313"/>
      <c r="J72" s="313"/>
      <c r="K72" s="313"/>
      <c r="L72" s="313"/>
      <c r="M72" s="313"/>
      <c r="N72" s="313"/>
      <c r="O72" s="313"/>
      <c r="P72" s="313"/>
      <c r="Q72" s="313"/>
      <c r="R72" s="313"/>
    </row>
    <row r="73" s="304" customFormat="1" ht="22.8" customHeight="1" spans="1:18">
      <c r="A73" s="314" t="s">
        <v>568</v>
      </c>
      <c r="B73" s="314" t="s">
        <v>569</v>
      </c>
      <c r="C73" s="314" t="s">
        <v>565</v>
      </c>
      <c r="D73" s="315" t="s">
        <v>1277</v>
      </c>
      <c r="E73" s="316" t="s">
        <v>1278</v>
      </c>
      <c r="F73" s="317">
        <v>28.068</v>
      </c>
      <c r="G73" s="318"/>
      <c r="H73" s="318">
        <v>28.068</v>
      </c>
      <c r="I73" s="318"/>
      <c r="J73" s="318"/>
      <c r="K73" s="318"/>
      <c r="L73" s="318"/>
      <c r="M73" s="318"/>
      <c r="N73" s="318"/>
      <c r="O73" s="318"/>
      <c r="P73" s="318"/>
      <c r="Q73" s="318"/>
      <c r="R73" s="318"/>
    </row>
    <row r="74" s="304" customFormat="1" ht="22.8" customHeight="1" spans="1:18">
      <c r="A74" s="309" t="s">
        <v>568</v>
      </c>
      <c r="B74" s="309" t="s">
        <v>573</v>
      </c>
      <c r="C74" s="309"/>
      <c r="D74" s="309" t="s">
        <v>574</v>
      </c>
      <c r="E74" s="309" t="s">
        <v>317</v>
      </c>
      <c r="F74" s="313">
        <v>5.46</v>
      </c>
      <c r="G74" s="313"/>
      <c r="H74" s="313"/>
      <c r="I74" s="313"/>
      <c r="J74" s="313"/>
      <c r="K74" s="313">
        <v>4.62</v>
      </c>
      <c r="L74" s="313"/>
      <c r="M74" s="313"/>
      <c r="N74" s="313"/>
      <c r="O74" s="313"/>
      <c r="P74" s="313"/>
      <c r="Q74" s="313"/>
      <c r="R74" s="313">
        <v>0.84</v>
      </c>
    </row>
    <row r="75" s="304" customFormat="1" ht="22.8" customHeight="1" spans="1:18">
      <c r="A75" s="314" t="s">
        <v>568</v>
      </c>
      <c r="B75" s="314" t="s">
        <v>573</v>
      </c>
      <c r="C75" s="314" t="s">
        <v>573</v>
      </c>
      <c r="D75" s="315" t="s">
        <v>575</v>
      </c>
      <c r="E75" s="316" t="s">
        <v>576</v>
      </c>
      <c r="F75" s="317">
        <v>5.46</v>
      </c>
      <c r="G75" s="318"/>
      <c r="H75" s="318"/>
      <c r="I75" s="318"/>
      <c r="J75" s="318"/>
      <c r="K75" s="318">
        <v>4.62</v>
      </c>
      <c r="L75" s="318"/>
      <c r="M75" s="318"/>
      <c r="N75" s="318"/>
      <c r="O75" s="318"/>
      <c r="P75" s="318"/>
      <c r="Q75" s="318"/>
      <c r="R75" s="318">
        <v>0.84</v>
      </c>
    </row>
    <row r="76" s="304" customFormat="1" ht="22.8" customHeight="1" spans="1:18">
      <c r="A76" s="309"/>
      <c r="B76" s="309"/>
      <c r="C76" s="309"/>
      <c r="D76" s="311" t="s">
        <v>641</v>
      </c>
      <c r="E76" s="311" t="s">
        <v>642</v>
      </c>
      <c r="F76" s="310">
        <v>64.7164</v>
      </c>
      <c r="G76" s="310"/>
      <c r="H76" s="310">
        <v>61.7854</v>
      </c>
      <c r="I76" s="310"/>
      <c r="J76" s="310"/>
      <c r="K76" s="310">
        <v>2.931</v>
      </c>
      <c r="L76" s="310"/>
      <c r="M76" s="310"/>
      <c r="N76" s="310"/>
      <c r="O76" s="310"/>
      <c r="P76" s="310"/>
      <c r="Q76" s="310"/>
      <c r="R76" s="310"/>
    </row>
    <row r="77" s="304" customFormat="1" ht="22.8" customHeight="1" spans="1:18">
      <c r="A77" s="309"/>
      <c r="B77" s="309"/>
      <c r="C77" s="309"/>
      <c r="D77" s="312" t="s">
        <v>643</v>
      </c>
      <c r="E77" s="312" t="s">
        <v>644</v>
      </c>
      <c r="F77" s="310">
        <v>64.7164</v>
      </c>
      <c r="G77" s="310"/>
      <c r="H77" s="310">
        <v>61.7854</v>
      </c>
      <c r="I77" s="310"/>
      <c r="J77" s="310"/>
      <c r="K77" s="310">
        <v>2.931</v>
      </c>
      <c r="L77" s="310"/>
      <c r="M77" s="310"/>
      <c r="N77" s="310"/>
      <c r="O77" s="310"/>
      <c r="P77" s="310"/>
      <c r="Q77" s="310"/>
      <c r="R77" s="310"/>
    </row>
    <row r="78" s="304" customFormat="1" ht="22.8" customHeight="1" spans="1:18">
      <c r="A78" s="309" t="s">
        <v>562</v>
      </c>
      <c r="B78" s="309"/>
      <c r="C78" s="309"/>
      <c r="D78" s="309" t="s">
        <v>562</v>
      </c>
      <c r="E78" s="309" t="s">
        <v>143</v>
      </c>
      <c r="F78" s="313">
        <v>2.931</v>
      </c>
      <c r="G78" s="313"/>
      <c r="H78" s="313"/>
      <c r="I78" s="313"/>
      <c r="J78" s="313"/>
      <c r="K78" s="313">
        <v>2.931</v>
      </c>
      <c r="L78" s="313"/>
      <c r="M78" s="313"/>
      <c r="N78" s="313"/>
      <c r="O78" s="313"/>
      <c r="P78" s="313"/>
      <c r="Q78" s="313"/>
      <c r="R78" s="313"/>
    </row>
    <row r="79" s="304" customFormat="1" ht="22.8" customHeight="1" spans="1:18">
      <c r="A79" s="309" t="s">
        <v>562</v>
      </c>
      <c r="B79" s="309" t="s">
        <v>645</v>
      </c>
      <c r="C79" s="309"/>
      <c r="D79" s="309" t="s">
        <v>646</v>
      </c>
      <c r="E79" s="309" t="s">
        <v>161</v>
      </c>
      <c r="F79" s="313">
        <v>2.931</v>
      </c>
      <c r="G79" s="313"/>
      <c r="H79" s="313"/>
      <c r="I79" s="313"/>
      <c r="J79" s="313"/>
      <c r="K79" s="313">
        <v>2.931</v>
      </c>
      <c r="L79" s="313"/>
      <c r="M79" s="313"/>
      <c r="N79" s="313"/>
      <c r="O79" s="313"/>
      <c r="P79" s="313"/>
      <c r="Q79" s="313"/>
      <c r="R79" s="313"/>
    </row>
    <row r="80" s="304" customFormat="1" ht="22.8" customHeight="1" spans="1:18">
      <c r="A80" s="314" t="s">
        <v>562</v>
      </c>
      <c r="B80" s="314" t="s">
        <v>645</v>
      </c>
      <c r="C80" s="314" t="s">
        <v>565</v>
      </c>
      <c r="D80" s="315" t="s">
        <v>647</v>
      </c>
      <c r="E80" s="316" t="s">
        <v>567</v>
      </c>
      <c r="F80" s="317">
        <v>2.931</v>
      </c>
      <c r="G80" s="318"/>
      <c r="H80" s="318"/>
      <c r="I80" s="318"/>
      <c r="J80" s="318"/>
      <c r="K80" s="318">
        <v>2.931</v>
      </c>
      <c r="L80" s="318"/>
      <c r="M80" s="318"/>
      <c r="N80" s="318"/>
      <c r="O80" s="318"/>
      <c r="P80" s="318"/>
      <c r="Q80" s="318"/>
      <c r="R80" s="318"/>
    </row>
    <row r="81" s="304" customFormat="1" ht="22.8" customHeight="1" spans="1:18">
      <c r="A81" s="309" t="s">
        <v>568</v>
      </c>
      <c r="B81" s="309"/>
      <c r="C81" s="309"/>
      <c r="D81" s="309" t="s">
        <v>568</v>
      </c>
      <c r="E81" s="309" t="s">
        <v>264</v>
      </c>
      <c r="F81" s="313">
        <v>61.7854</v>
      </c>
      <c r="G81" s="313"/>
      <c r="H81" s="313">
        <v>61.7854</v>
      </c>
      <c r="I81" s="313"/>
      <c r="J81" s="313"/>
      <c r="K81" s="313"/>
      <c r="L81" s="313"/>
      <c r="M81" s="313"/>
      <c r="N81" s="313"/>
      <c r="O81" s="313"/>
      <c r="P81" s="313"/>
      <c r="Q81" s="313"/>
      <c r="R81" s="313"/>
    </row>
    <row r="82" s="304" customFormat="1" ht="22.8" customHeight="1" spans="1:18">
      <c r="A82" s="309" t="s">
        <v>568</v>
      </c>
      <c r="B82" s="309" t="s">
        <v>569</v>
      </c>
      <c r="C82" s="309"/>
      <c r="D82" s="309" t="s">
        <v>570</v>
      </c>
      <c r="E82" s="309" t="s">
        <v>277</v>
      </c>
      <c r="F82" s="313">
        <v>61.7854</v>
      </c>
      <c r="G82" s="313"/>
      <c r="H82" s="313">
        <v>61.7854</v>
      </c>
      <c r="I82" s="313"/>
      <c r="J82" s="313"/>
      <c r="K82" s="313"/>
      <c r="L82" s="313"/>
      <c r="M82" s="313"/>
      <c r="N82" s="313"/>
      <c r="O82" s="313"/>
      <c r="P82" s="313"/>
      <c r="Q82" s="313"/>
      <c r="R82" s="313"/>
    </row>
    <row r="83" s="304" customFormat="1" ht="22.8" customHeight="1" spans="1:18">
      <c r="A83" s="314" t="s">
        <v>568</v>
      </c>
      <c r="B83" s="314" t="s">
        <v>569</v>
      </c>
      <c r="C83" s="314" t="s">
        <v>565</v>
      </c>
      <c r="D83" s="315" t="s">
        <v>1277</v>
      </c>
      <c r="E83" s="316" t="s">
        <v>1278</v>
      </c>
      <c r="F83" s="317">
        <v>61.7854</v>
      </c>
      <c r="G83" s="318"/>
      <c r="H83" s="318">
        <v>61.7854</v>
      </c>
      <c r="I83" s="318"/>
      <c r="J83" s="318"/>
      <c r="K83" s="318"/>
      <c r="L83" s="318"/>
      <c r="M83" s="318"/>
      <c r="N83" s="318"/>
      <c r="O83" s="318"/>
      <c r="P83" s="318"/>
      <c r="Q83" s="318"/>
      <c r="R83" s="318"/>
    </row>
    <row r="84" s="304" customFormat="1" ht="22.8" customHeight="1" spans="1:18">
      <c r="A84" s="309"/>
      <c r="B84" s="309"/>
      <c r="C84" s="309"/>
      <c r="D84" s="311" t="s">
        <v>648</v>
      </c>
      <c r="E84" s="311" t="s">
        <v>649</v>
      </c>
      <c r="F84" s="310">
        <v>9.0816</v>
      </c>
      <c r="G84" s="310"/>
      <c r="H84" s="310">
        <v>8.2536</v>
      </c>
      <c r="I84" s="310"/>
      <c r="J84" s="310"/>
      <c r="K84" s="310">
        <v>0.828</v>
      </c>
      <c r="L84" s="310"/>
      <c r="M84" s="310"/>
      <c r="N84" s="310"/>
      <c r="O84" s="310"/>
      <c r="P84" s="310"/>
      <c r="Q84" s="310"/>
      <c r="R84" s="310"/>
    </row>
    <row r="85" s="304" customFormat="1" ht="22.8" customHeight="1" spans="1:18">
      <c r="A85" s="309"/>
      <c r="B85" s="309"/>
      <c r="C85" s="309"/>
      <c r="D85" s="312" t="s">
        <v>650</v>
      </c>
      <c r="E85" s="312" t="s">
        <v>651</v>
      </c>
      <c r="F85" s="310">
        <v>9.0816</v>
      </c>
      <c r="G85" s="310"/>
      <c r="H85" s="310">
        <v>8.2536</v>
      </c>
      <c r="I85" s="310"/>
      <c r="J85" s="310"/>
      <c r="K85" s="310">
        <v>0.828</v>
      </c>
      <c r="L85" s="310"/>
      <c r="M85" s="310"/>
      <c r="N85" s="310"/>
      <c r="O85" s="310"/>
      <c r="P85" s="310"/>
      <c r="Q85" s="310"/>
      <c r="R85" s="310"/>
    </row>
    <row r="86" s="304" customFormat="1" ht="22.8" customHeight="1" spans="1:18">
      <c r="A86" s="309" t="s">
        <v>562</v>
      </c>
      <c r="B86" s="309"/>
      <c r="C86" s="309"/>
      <c r="D86" s="309" t="s">
        <v>562</v>
      </c>
      <c r="E86" s="309" t="s">
        <v>143</v>
      </c>
      <c r="F86" s="313">
        <v>9.0816</v>
      </c>
      <c r="G86" s="313"/>
      <c r="H86" s="313">
        <v>8.2536</v>
      </c>
      <c r="I86" s="313"/>
      <c r="J86" s="313"/>
      <c r="K86" s="313">
        <v>0.828</v>
      </c>
      <c r="L86" s="313"/>
      <c r="M86" s="313"/>
      <c r="N86" s="313"/>
      <c r="O86" s="313"/>
      <c r="P86" s="313"/>
      <c r="Q86" s="313"/>
      <c r="R86" s="313"/>
    </row>
    <row r="87" s="304" customFormat="1" ht="22.8" customHeight="1" spans="1:18">
      <c r="A87" s="309" t="s">
        <v>562</v>
      </c>
      <c r="B87" s="309" t="s">
        <v>652</v>
      </c>
      <c r="C87" s="309"/>
      <c r="D87" s="309" t="s">
        <v>653</v>
      </c>
      <c r="E87" s="309" t="s">
        <v>179</v>
      </c>
      <c r="F87" s="313">
        <v>9.0816</v>
      </c>
      <c r="G87" s="313"/>
      <c r="H87" s="313">
        <v>8.2536</v>
      </c>
      <c r="I87" s="313"/>
      <c r="J87" s="313"/>
      <c r="K87" s="313">
        <v>0.828</v>
      </c>
      <c r="L87" s="313"/>
      <c r="M87" s="313"/>
      <c r="N87" s="313"/>
      <c r="O87" s="313"/>
      <c r="P87" s="313"/>
      <c r="Q87" s="313"/>
      <c r="R87" s="313"/>
    </row>
    <row r="88" s="304" customFormat="1" ht="22.8" customHeight="1" spans="1:18">
      <c r="A88" s="314" t="s">
        <v>562</v>
      </c>
      <c r="B88" s="314" t="s">
        <v>652</v>
      </c>
      <c r="C88" s="314" t="s">
        <v>565</v>
      </c>
      <c r="D88" s="315" t="s">
        <v>654</v>
      </c>
      <c r="E88" s="316" t="s">
        <v>567</v>
      </c>
      <c r="F88" s="317">
        <v>9.0816</v>
      </c>
      <c r="G88" s="318"/>
      <c r="H88" s="318">
        <v>8.2536</v>
      </c>
      <c r="I88" s="318"/>
      <c r="J88" s="318"/>
      <c r="K88" s="318">
        <v>0.828</v>
      </c>
      <c r="L88" s="318"/>
      <c r="M88" s="318"/>
      <c r="N88" s="318"/>
      <c r="O88" s="318"/>
      <c r="P88" s="318"/>
      <c r="Q88" s="318"/>
      <c r="R88" s="318"/>
    </row>
    <row r="89" s="304" customFormat="1" ht="22.8" customHeight="1" spans="1:18">
      <c r="A89" s="309"/>
      <c r="B89" s="309"/>
      <c r="C89" s="309"/>
      <c r="D89" s="311" t="s">
        <v>655</v>
      </c>
      <c r="E89" s="311" t="s">
        <v>656</v>
      </c>
      <c r="F89" s="310">
        <v>188.6272</v>
      </c>
      <c r="G89" s="310"/>
      <c r="H89" s="310">
        <v>161.4352</v>
      </c>
      <c r="I89" s="310"/>
      <c r="J89" s="310"/>
      <c r="K89" s="310">
        <v>27.192</v>
      </c>
      <c r="L89" s="310"/>
      <c r="M89" s="310"/>
      <c r="N89" s="310"/>
      <c r="O89" s="310"/>
      <c r="P89" s="310"/>
      <c r="Q89" s="310"/>
      <c r="R89" s="310"/>
    </row>
    <row r="90" s="304" customFormat="1" ht="22.8" customHeight="1" spans="1:18">
      <c r="A90" s="309"/>
      <c r="B90" s="309"/>
      <c r="C90" s="309"/>
      <c r="D90" s="312" t="s">
        <v>657</v>
      </c>
      <c r="E90" s="312" t="s">
        <v>658</v>
      </c>
      <c r="F90" s="310">
        <v>188.6272</v>
      </c>
      <c r="G90" s="310"/>
      <c r="H90" s="310">
        <v>161.4352</v>
      </c>
      <c r="I90" s="310"/>
      <c r="J90" s="310"/>
      <c r="K90" s="310">
        <v>27.192</v>
      </c>
      <c r="L90" s="310"/>
      <c r="M90" s="310"/>
      <c r="N90" s="310"/>
      <c r="O90" s="310"/>
      <c r="P90" s="310"/>
      <c r="Q90" s="310"/>
      <c r="R90" s="310"/>
    </row>
    <row r="91" s="304" customFormat="1" ht="22.8" customHeight="1" spans="1:18">
      <c r="A91" s="309" t="s">
        <v>659</v>
      </c>
      <c r="B91" s="309"/>
      <c r="C91" s="309"/>
      <c r="D91" s="309" t="s">
        <v>659</v>
      </c>
      <c r="E91" s="309" t="s">
        <v>210</v>
      </c>
      <c r="F91" s="313">
        <v>188.6272</v>
      </c>
      <c r="G91" s="313"/>
      <c r="H91" s="313">
        <v>161.4352</v>
      </c>
      <c r="I91" s="313"/>
      <c r="J91" s="313"/>
      <c r="K91" s="313">
        <v>27.192</v>
      </c>
      <c r="L91" s="313"/>
      <c r="M91" s="313"/>
      <c r="N91" s="313"/>
      <c r="O91" s="313"/>
      <c r="P91" s="313"/>
      <c r="Q91" s="313"/>
      <c r="R91" s="313"/>
    </row>
    <row r="92" s="304" customFormat="1" ht="22.8" customHeight="1" spans="1:18">
      <c r="A92" s="309" t="s">
        <v>659</v>
      </c>
      <c r="B92" s="309" t="s">
        <v>583</v>
      </c>
      <c r="C92" s="309"/>
      <c r="D92" s="309" t="s">
        <v>660</v>
      </c>
      <c r="E92" s="309" t="s">
        <v>211</v>
      </c>
      <c r="F92" s="313">
        <v>188.6272</v>
      </c>
      <c r="G92" s="313"/>
      <c r="H92" s="313">
        <v>161.4352</v>
      </c>
      <c r="I92" s="313"/>
      <c r="J92" s="313"/>
      <c r="K92" s="313">
        <v>27.192</v>
      </c>
      <c r="L92" s="313"/>
      <c r="M92" s="313"/>
      <c r="N92" s="313"/>
      <c r="O92" s="313"/>
      <c r="P92" s="313"/>
      <c r="Q92" s="313"/>
      <c r="R92" s="313"/>
    </row>
    <row r="93" s="304" customFormat="1" ht="22.8" customHeight="1" spans="1:18">
      <c r="A93" s="314" t="s">
        <v>659</v>
      </c>
      <c r="B93" s="314" t="s">
        <v>583</v>
      </c>
      <c r="C93" s="314" t="s">
        <v>565</v>
      </c>
      <c r="D93" s="315" t="s">
        <v>661</v>
      </c>
      <c r="E93" s="316" t="s">
        <v>567</v>
      </c>
      <c r="F93" s="317">
        <v>188.6272</v>
      </c>
      <c r="G93" s="318"/>
      <c r="H93" s="318">
        <v>161.4352</v>
      </c>
      <c r="I93" s="318"/>
      <c r="J93" s="318"/>
      <c r="K93" s="318">
        <v>27.192</v>
      </c>
      <c r="L93" s="318"/>
      <c r="M93" s="318"/>
      <c r="N93" s="318"/>
      <c r="O93" s="318"/>
      <c r="P93" s="318"/>
      <c r="Q93" s="318"/>
      <c r="R93" s="318"/>
    </row>
    <row r="94" s="304" customFormat="1" ht="22.8" customHeight="1" spans="1:18">
      <c r="A94" s="309"/>
      <c r="B94" s="309"/>
      <c r="C94" s="309"/>
      <c r="D94" s="311" t="s">
        <v>662</v>
      </c>
      <c r="E94" s="311" t="s">
        <v>663</v>
      </c>
      <c r="F94" s="310">
        <v>24.8792</v>
      </c>
      <c r="G94" s="310"/>
      <c r="H94" s="310">
        <v>24.8792</v>
      </c>
      <c r="I94" s="310"/>
      <c r="J94" s="310"/>
      <c r="K94" s="310"/>
      <c r="L94" s="310"/>
      <c r="M94" s="310"/>
      <c r="N94" s="310"/>
      <c r="O94" s="310"/>
      <c r="P94" s="310"/>
      <c r="Q94" s="310"/>
      <c r="R94" s="310"/>
    </row>
    <row r="95" s="304" customFormat="1" ht="22.8" customHeight="1" spans="1:18">
      <c r="A95" s="309"/>
      <c r="B95" s="309"/>
      <c r="C95" s="309"/>
      <c r="D95" s="312" t="s">
        <v>664</v>
      </c>
      <c r="E95" s="312" t="s">
        <v>665</v>
      </c>
      <c r="F95" s="310">
        <v>24.8792</v>
      </c>
      <c r="G95" s="310"/>
      <c r="H95" s="310">
        <v>24.8792</v>
      </c>
      <c r="I95" s="310"/>
      <c r="J95" s="310"/>
      <c r="K95" s="310"/>
      <c r="L95" s="310"/>
      <c r="M95" s="310"/>
      <c r="N95" s="310"/>
      <c r="O95" s="310"/>
      <c r="P95" s="310"/>
      <c r="Q95" s="310"/>
      <c r="R95" s="310"/>
    </row>
    <row r="96" s="304" customFormat="1" ht="22.8" customHeight="1" spans="1:18">
      <c r="A96" s="309" t="s">
        <v>568</v>
      </c>
      <c r="B96" s="309"/>
      <c r="C96" s="309"/>
      <c r="D96" s="309" t="s">
        <v>568</v>
      </c>
      <c r="E96" s="309" t="s">
        <v>264</v>
      </c>
      <c r="F96" s="313">
        <v>24.8792</v>
      </c>
      <c r="G96" s="313"/>
      <c r="H96" s="313">
        <v>24.8792</v>
      </c>
      <c r="I96" s="313"/>
      <c r="J96" s="313"/>
      <c r="K96" s="313"/>
      <c r="L96" s="313"/>
      <c r="M96" s="313"/>
      <c r="N96" s="313"/>
      <c r="O96" s="313"/>
      <c r="P96" s="313"/>
      <c r="Q96" s="313"/>
      <c r="R96" s="313"/>
    </row>
    <row r="97" s="304" customFormat="1" ht="22.8" customHeight="1" spans="1:18">
      <c r="A97" s="309" t="s">
        <v>568</v>
      </c>
      <c r="B97" s="309" t="s">
        <v>569</v>
      </c>
      <c r="C97" s="309"/>
      <c r="D97" s="309" t="s">
        <v>570</v>
      </c>
      <c r="E97" s="309" t="s">
        <v>277</v>
      </c>
      <c r="F97" s="313">
        <v>24.8792</v>
      </c>
      <c r="G97" s="313"/>
      <c r="H97" s="313">
        <v>24.8792</v>
      </c>
      <c r="I97" s="313"/>
      <c r="J97" s="313"/>
      <c r="K97" s="313"/>
      <c r="L97" s="313"/>
      <c r="M97" s="313"/>
      <c r="N97" s="313"/>
      <c r="O97" s="313"/>
      <c r="P97" s="313"/>
      <c r="Q97" s="313"/>
      <c r="R97" s="313"/>
    </row>
    <row r="98" s="304" customFormat="1" ht="22.8" customHeight="1" spans="1:18">
      <c r="A98" s="314" t="s">
        <v>568</v>
      </c>
      <c r="B98" s="314" t="s">
        <v>569</v>
      </c>
      <c r="C98" s="314" t="s">
        <v>565</v>
      </c>
      <c r="D98" s="315" t="s">
        <v>1277</v>
      </c>
      <c r="E98" s="316" t="s">
        <v>1278</v>
      </c>
      <c r="F98" s="317">
        <v>24.8792</v>
      </c>
      <c r="G98" s="318"/>
      <c r="H98" s="318">
        <v>24.8792</v>
      </c>
      <c r="I98" s="318"/>
      <c r="J98" s="318"/>
      <c r="K98" s="318"/>
      <c r="L98" s="318"/>
      <c r="M98" s="318"/>
      <c r="N98" s="318"/>
      <c r="O98" s="318"/>
      <c r="P98" s="318"/>
      <c r="Q98" s="318"/>
      <c r="R98" s="318"/>
    </row>
    <row r="99" s="304" customFormat="1" ht="22.8" customHeight="1" spans="1:18">
      <c r="A99" s="309"/>
      <c r="B99" s="309"/>
      <c r="C99" s="309"/>
      <c r="D99" s="311" t="s">
        <v>666</v>
      </c>
      <c r="E99" s="311" t="s">
        <v>667</v>
      </c>
      <c r="F99" s="310">
        <v>14.594</v>
      </c>
      <c r="G99" s="310"/>
      <c r="H99" s="310">
        <v>14.18</v>
      </c>
      <c r="I99" s="310"/>
      <c r="J99" s="310"/>
      <c r="K99" s="310">
        <v>0.414</v>
      </c>
      <c r="L99" s="310"/>
      <c r="M99" s="310"/>
      <c r="N99" s="310"/>
      <c r="O99" s="310"/>
      <c r="P99" s="310"/>
      <c r="Q99" s="310"/>
      <c r="R99" s="310"/>
    </row>
    <row r="100" s="304" customFormat="1" ht="22.8" customHeight="1" spans="1:18">
      <c r="A100" s="309"/>
      <c r="B100" s="309"/>
      <c r="C100" s="309"/>
      <c r="D100" s="312" t="s">
        <v>668</v>
      </c>
      <c r="E100" s="312" t="s">
        <v>669</v>
      </c>
      <c r="F100" s="310">
        <v>14.594</v>
      </c>
      <c r="G100" s="310"/>
      <c r="H100" s="310">
        <v>14.18</v>
      </c>
      <c r="I100" s="310"/>
      <c r="J100" s="310"/>
      <c r="K100" s="310">
        <v>0.414</v>
      </c>
      <c r="L100" s="310"/>
      <c r="M100" s="310"/>
      <c r="N100" s="310"/>
      <c r="O100" s="310"/>
      <c r="P100" s="310"/>
      <c r="Q100" s="310"/>
      <c r="R100" s="310"/>
    </row>
    <row r="101" s="304" customFormat="1" ht="22.8" customHeight="1" spans="1:18">
      <c r="A101" s="309" t="s">
        <v>562</v>
      </c>
      <c r="B101" s="309"/>
      <c r="C101" s="309"/>
      <c r="D101" s="309" t="s">
        <v>562</v>
      </c>
      <c r="E101" s="309" t="s">
        <v>143</v>
      </c>
      <c r="F101" s="313">
        <v>0.414</v>
      </c>
      <c r="G101" s="313"/>
      <c r="H101" s="313"/>
      <c r="I101" s="313"/>
      <c r="J101" s="313"/>
      <c r="K101" s="313">
        <v>0.414</v>
      </c>
      <c r="L101" s="313"/>
      <c r="M101" s="313"/>
      <c r="N101" s="313"/>
      <c r="O101" s="313"/>
      <c r="P101" s="313"/>
      <c r="Q101" s="313"/>
      <c r="R101" s="313"/>
    </row>
    <row r="102" s="304" customFormat="1" ht="22.8" customHeight="1" spans="1:18">
      <c r="A102" s="309" t="s">
        <v>562</v>
      </c>
      <c r="B102" s="309" t="s">
        <v>670</v>
      </c>
      <c r="C102" s="309"/>
      <c r="D102" s="309" t="s">
        <v>671</v>
      </c>
      <c r="E102" s="309" t="s">
        <v>190</v>
      </c>
      <c r="F102" s="313">
        <v>0.414</v>
      </c>
      <c r="G102" s="313"/>
      <c r="H102" s="313"/>
      <c r="I102" s="313"/>
      <c r="J102" s="313"/>
      <c r="K102" s="313">
        <v>0.414</v>
      </c>
      <c r="L102" s="313"/>
      <c r="M102" s="313"/>
      <c r="N102" s="313"/>
      <c r="O102" s="313"/>
      <c r="P102" s="313"/>
      <c r="Q102" s="313"/>
      <c r="R102" s="313"/>
    </row>
    <row r="103" s="304" customFormat="1" ht="22.8" customHeight="1" spans="1:18">
      <c r="A103" s="314" t="s">
        <v>562</v>
      </c>
      <c r="B103" s="314" t="s">
        <v>670</v>
      </c>
      <c r="C103" s="314" t="s">
        <v>565</v>
      </c>
      <c r="D103" s="315" t="s">
        <v>672</v>
      </c>
      <c r="E103" s="316" t="s">
        <v>567</v>
      </c>
      <c r="F103" s="317">
        <v>0.414</v>
      </c>
      <c r="G103" s="318"/>
      <c r="H103" s="318"/>
      <c r="I103" s="318"/>
      <c r="J103" s="318"/>
      <c r="K103" s="318">
        <v>0.414</v>
      </c>
      <c r="L103" s="318"/>
      <c r="M103" s="318"/>
      <c r="N103" s="318"/>
      <c r="O103" s="318"/>
      <c r="P103" s="318"/>
      <c r="Q103" s="318"/>
      <c r="R103" s="318"/>
    </row>
    <row r="104" s="304" customFormat="1" ht="22.8" customHeight="1" spans="1:18">
      <c r="A104" s="309" t="s">
        <v>568</v>
      </c>
      <c r="B104" s="309"/>
      <c r="C104" s="309"/>
      <c r="D104" s="309" t="s">
        <v>568</v>
      </c>
      <c r="E104" s="309" t="s">
        <v>264</v>
      </c>
      <c r="F104" s="313">
        <v>14.18</v>
      </c>
      <c r="G104" s="313"/>
      <c r="H104" s="313">
        <v>14.18</v>
      </c>
      <c r="I104" s="313"/>
      <c r="J104" s="313"/>
      <c r="K104" s="313"/>
      <c r="L104" s="313"/>
      <c r="M104" s="313"/>
      <c r="N104" s="313"/>
      <c r="O104" s="313"/>
      <c r="P104" s="313"/>
      <c r="Q104" s="313"/>
      <c r="R104" s="313"/>
    </row>
    <row r="105" s="304" customFormat="1" ht="22.8" customHeight="1" spans="1:18">
      <c r="A105" s="309" t="s">
        <v>568</v>
      </c>
      <c r="B105" s="309" t="s">
        <v>569</v>
      </c>
      <c r="C105" s="309"/>
      <c r="D105" s="309" t="s">
        <v>570</v>
      </c>
      <c r="E105" s="309" t="s">
        <v>277</v>
      </c>
      <c r="F105" s="313">
        <v>14.18</v>
      </c>
      <c r="G105" s="313"/>
      <c r="H105" s="313">
        <v>14.18</v>
      </c>
      <c r="I105" s="313"/>
      <c r="J105" s="313"/>
      <c r="K105" s="313"/>
      <c r="L105" s="313"/>
      <c r="M105" s="313"/>
      <c r="N105" s="313"/>
      <c r="O105" s="313"/>
      <c r="P105" s="313"/>
      <c r="Q105" s="313"/>
      <c r="R105" s="313"/>
    </row>
    <row r="106" s="304" customFormat="1" ht="22.8" customHeight="1" spans="1:18">
      <c r="A106" s="314" t="s">
        <v>568</v>
      </c>
      <c r="B106" s="314" t="s">
        <v>569</v>
      </c>
      <c r="C106" s="314" t="s">
        <v>565</v>
      </c>
      <c r="D106" s="315" t="s">
        <v>1277</v>
      </c>
      <c r="E106" s="316" t="s">
        <v>1278</v>
      </c>
      <c r="F106" s="317">
        <v>14.18</v>
      </c>
      <c r="G106" s="318"/>
      <c r="H106" s="318">
        <v>14.18</v>
      </c>
      <c r="I106" s="318"/>
      <c r="J106" s="318"/>
      <c r="K106" s="318"/>
      <c r="L106" s="318"/>
      <c r="M106" s="318"/>
      <c r="N106" s="318"/>
      <c r="O106" s="318"/>
      <c r="P106" s="318"/>
      <c r="Q106" s="318"/>
      <c r="R106" s="318"/>
    </row>
    <row r="107" s="304" customFormat="1" ht="22.8" customHeight="1" spans="1:18">
      <c r="A107" s="309"/>
      <c r="B107" s="309"/>
      <c r="C107" s="309"/>
      <c r="D107" s="311" t="s">
        <v>673</v>
      </c>
      <c r="E107" s="311" t="s">
        <v>674</v>
      </c>
      <c r="F107" s="310">
        <v>0.754</v>
      </c>
      <c r="G107" s="310"/>
      <c r="H107" s="310">
        <v>0.754</v>
      </c>
      <c r="I107" s="310"/>
      <c r="J107" s="310"/>
      <c r="K107" s="310"/>
      <c r="L107" s="310"/>
      <c r="M107" s="310"/>
      <c r="N107" s="310"/>
      <c r="O107" s="310"/>
      <c r="P107" s="310"/>
      <c r="Q107" s="310"/>
      <c r="R107" s="310"/>
    </row>
    <row r="108" s="304" customFormat="1" ht="22.8" customHeight="1" spans="1:18">
      <c r="A108" s="309"/>
      <c r="B108" s="309"/>
      <c r="C108" s="309"/>
      <c r="D108" s="312" t="s">
        <v>675</v>
      </c>
      <c r="E108" s="312" t="s">
        <v>676</v>
      </c>
      <c r="F108" s="310">
        <v>0.754</v>
      </c>
      <c r="G108" s="310"/>
      <c r="H108" s="310">
        <v>0.754</v>
      </c>
      <c r="I108" s="310"/>
      <c r="J108" s="310"/>
      <c r="K108" s="310"/>
      <c r="L108" s="310"/>
      <c r="M108" s="310"/>
      <c r="N108" s="310"/>
      <c r="O108" s="310"/>
      <c r="P108" s="310"/>
      <c r="Q108" s="310"/>
      <c r="R108" s="310"/>
    </row>
    <row r="109" s="304" customFormat="1" ht="22.8" customHeight="1" spans="1:18">
      <c r="A109" s="309" t="s">
        <v>568</v>
      </c>
      <c r="B109" s="309"/>
      <c r="C109" s="309"/>
      <c r="D109" s="309" t="s">
        <v>568</v>
      </c>
      <c r="E109" s="309" t="s">
        <v>264</v>
      </c>
      <c r="F109" s="313">
        <v>0.754</v>
      </c>
      <c r="G109" s="313"/>
      <c r="H109" s="313">
        <v>0.754</v>
      </c>
      <c r="I109" s="313"/>
      <c r="J109" s="313"/>
      <c r="K109" s="313"/>
      <c r="L109" s="313"/>
      <c r="M109" s="313"/>
      <c r="N109" s="313"/>
      <c r="O109" s="313"/>
      <c r="P109" s="313"/>
      <c r="Q109" s="313"/>
      <c r="R109" s="313"/>
    </row>
    <row r="110" s="304" customFormat="1" ht="22.8" customHeight="1" spans="1:18">
      <c r="A110" s="309" t="s">
        <v>568</v>
      </c>
      <c r="B110" s="309" t="s">
        <v>569</v>
      </c>
      <c r="C110" s="309"/>
      <c r="D110" s="309" t="s">
        <v>570</v>
      </c>
      <c r="E110" s="309" t="s">
        <v>277</v>
      </c>
      <c r="F110" s="313">
        <v>0.754</v>
      </c>
      <c r="G110" s="313"/>
      <c r="H110" s="313">
        <v>0.754</v>
      </c>
      <c r="I110" s="313"/>
      <c r="J110" s="313"/>
      <c r="K110" s="313"/>
      <c r="L110" s="313"/>
      <c r="M110" s="313"/>
      <c r="N110" s="313"/>
      <c r="O110" s="313"/>
      <c r="P110" s="313"/>
      <c r="Q110" s="313"/>
      <c r="R110" s="313"/>
    </row>
    <row r="111" s="304" customFormat="1" ht="22.8" customHeight="1" spans="1:18">
      <c r="A111" s="314" t="s">
        <v>568</v>
      </c>
      <c r="B111" s="314" t="s">
        <v>569</v>
      </c>
      <c r="C111" s="314" t="s">
        <v>583</v>
      </c>
      <c r="D111" s="315" t="s">
        <v>1279</v>
      </c>
      <c r="E111" s="316" t="s">
        <v>1280</v>
      </c>
      <c r="F111" s="317">
        <v>0.754</v>
      </c>
      <c r="G111" s="318"/>
      <c r="H111" s="318">
        <v>0.754</v>
      </c>
      <c r="I111" s="318"/>
      <c r="J111" s="318"/>
      <c r="K111" s="318"/>
      <c r="L111" s="318"/>
      <c r="M111" s="318"/>
      <c r="N111" s="318"/>
      <c r="O111" s="318"/>
      <c r="P111" s="318"/>
      <c r="Q111" s="318"/>
      <c r="R111" s="318"/>
    </row>
    <row r="112" s="304" customFormat="1" ht="22.8" customHeight="1" spans="1:18">
      <c r="A112" s="309"/>
      <c r="B112" s="309"/>
      <c r="C112" s="309"/>
      <c r="D112" s="311" t="s">
        <v>679</v>
      </c>
      <c r="E112" s="311" t="s">
        <v>680</v>
      </c>
      <c r="F112" s="310">
        <v>0.9232</v>
      </c>
      <c r="G112" s="310"/>
      <c r="H112" s="310">
        <v>0.9232</v>
      </c>
      <c r="I112" s="310"/>
      <c r="J112" s="310"/>
      <c r="K112" s="310"/>
      <c r="L112" s="310"/>
      <c r="M112" s="310"/>
      <c r="N112" s="310"/>
      <c r="O112" s="310"/>
      <c r="P112" s="310"/>
      <c r="Q112" s="310"/>
      <c r="R112" s="310"/>
    </row>
    <row r="113" s="304" customFormat="1" ht="22.8" customHeight="1" spans="1:18">
      <c r="A113" s="309"/>
      <c r="B113" s="309"/>
      <c r="C113" s="309"/>
      <c r="D113" s="312" t="s">
        <v>681</v>
      </c>
      <c r="E113" s="312" t="s">
        <v>682</v>
      </c>
      <c r="F113" s="310">
        <v>0.9232</v>
      </c>
      <c r="G113" s="310"/>
      <c r="H113" s="310">
        <v>0.9232</v>
      </c>
      <c r="I113" s="310"/>
      <c r="J113" s="310"/>
      <c r="K113" s="310"/>
      <c r="L113" s="310"/>
      <c r="M113" s="310"/>
      <c r="N113" s="310"/>
      <c r="O113" s="310"/>
      <c r="P113" s="310"/>
      <c r="Q113" s="310"/>
      <c r="R113" s="310"/>
    </row>
    <row r="114" s="304" customFormat="1" ht="22.8" customHeight="1" spans="1:18">
      <c r="A114" s="309" t="s">
        <v>568</v>
      </c>
      <c r="B114" s="309"/>
      <c r="C114" s="309"/>
      <c r="D114" s="309" t="s">
        <v>568</v>
      </c>
      <c r="E114" s="309" t="s">
        <v>264</v>
      </c>
      <c r="F114" s="313">
        <v>0.9232</v>
      </c>
      <c r="G114" s="313"/>
      <c r="H114" s="313">
        <v>0.9232</v>
      </c>
      <c r="I114" s="313"/>
      <c r="J114" s="313"/>
      <c r="K114" s="313"/>
      <c r="L114" s="313"/>
      <c r="M114" s="313"/>
      <c r="N114" s="313"/>
      <c r="O114" s="313"/>
      <c r="P114" s="313"/>
      <c r="Q114" s="313"/>
      <c r="R114" s="313"/>
    </row>
    <row r="115" s="304" customFormat="1" ht="22.8" customHeight="1" spans="1:18">
      <c r="A115" s="309" t="s">
        <v>568</v>
      </c>
      <c r="B115" s="309" t="s">
        <v>569</v>
      </c>
      <c r="C115" s="309"/>
      <c r="D115" s="309" t="s">
        <v>570</v>
      </c>
      <c r="E115" s="309" t="s">
        <v>277</v>
      </c>
      <c r="F115" s="313">
        <v>0.9232</v>
      </c>
      <c r="G115" s="313"/>
      <c r="H115" s="313">
        <v>0.9232</v>
      </c>
      <c r="I115" s="313"/>
      <c r="J115" s="313"/>
      <c r="K115" s="313"/>
      <c r="L115" s="313"/>
      <c r="M115" s="313"/>
      <c r="N115" s="313"/>
      <c r="O115" s="313"/>
      <c r="P115" s="313"/>
      <c r="Q115" s="313"/>
      <c r="R115" s="313"/>
    </row>
    <row r="116" s="304" customFormat="1" ht="22.8" customHeight="1" spans="1:18">
      <c r="A116" s="314" t="s">
        <v>568</v>
      </c>
      <c r="B116" s="314" t="s">
        <v>569</v>
      </c>
      <c r="C116" s="314" t="s">
        <v>565</v>
      </c>
      <c r="D116" s="315" t="s">
        <v>1277</v>
      </c>
      <c r="E116" s="316" t="s">
        <v>1278</v>
      </c>
      <c r="F116" s="317">
        <v>0.9232</v>
      </c>
      <c r="G116" s="318"/>
      <c r="H116" s="318">
        <v>0.9232</v>
      </c>
      <c r="I116" s="318"/>
      <c r="J116" s="318"/>
      <c r="K116" s="318"/>
      <c r="L116" s="318"/>
      <c r="M116" s="318"/>
      <c r="N116" s="318"/>
      <c r="O116" s="318"/>
      <c r="P116" s="318"/>
      <c r="Q116" s="318"/>
      <c r="R116" s="318"/>
    </row>
    <row r="117" s="304" customFormat="1" ht="22.8" customHeight="1" spans="1:18">
      <c r="A117" s="309"/>
      <c r="B117" s="309"/>
      <c r="C117" s="309"/>
      <c r="D117" s="311" t="s">
        <v>683</v>
      </c>
      <c r="E117" s="311" t="s">
        <v>684</v>
      </c>
      <c r="F117" s="310">
        <v>19.2248</v>
      </c>
      <c r="G117" s="310"/>
      <c r="H117" s="310">
        <v>18.3968</v>
      </c>
      <c r="I117" s="310"/>
      <c r="J117" s="310"/>
      <c r="K117" s="310">
        <v>0.828</v>
      </c>
      <c r="L117" s="310"/>
      <c r="M117" s="310"/>
      <c r="N117" s="310"/>
      <c r="O117" s="310"/>
      <c r="P117" s="310"/>
      <c r="Q117" s="310"/>
      <c r="R117" s="310"/>
    </row>
    <row r="118" s="304" customFormat="1" ht="22.8" customHeight="1" spans="1:18">
      <c r="A118" s="309"/>
      <c r="B118" s="309"/>
      <c r="C118" s="309"/>
      <c r="D118" s="312" t="s">
        <v>685</v>
      </c>
      <c r="E118" s="312" t="s">
        <v>686</v>
      </c>
      <c r="F118" s="310">
        <v>19.2248</v>
      </c>
      <c r="G118" s="310"/>
      <c r="H118" s="310">
        <v>18.3968</v>
      </c>
      <c r="I118" s="310"/>
      <c r="J118" s="310"/>
      <c r="K118" s="310">
        <v>0.828</v>
      </c>
      <c r="L118" s="310"/>
      <c r="M118" s="310"/>
      <c r="N118" s="310"/>
      <c r="O118" s="310"/>
      <c r="P118" s="310"/>
      <c r="Q118" s="310"/>
      <c r="R118" s="310"/>
    </row>
    <row r="119" s="304" customFormat="1" ht="22.8" customHeight="1" spans="1:18">
      <c r="A119" s="309" t="s">
        <v>562</v>
      </c>
      <c r="B119" s="309"/>
      <c r="C119" s="309"/>
      <c r="D119" s="309" t="s">
        <v>562</v>
      </c>
      <c r="E119" s="309" t="s">
        <v>143</v>
      </c>
      <c r="F119" s="313">
        <v>0.828</v>
      </c>
      <c r="G119" s="313"/>
      <c r="H119" s="313"/>
      <c r="I119" s="313"/>
      <c r="J119" s="313"/>
      <c r="K119" s="313">
        <v>0.828</v>
      </c>
      <c r="L119" s="313"/>
      <c r="M119" s="313"/>
      <c r="N119" s="313"/>
      <c r="O119" s="313"/>
      <c r="P119" s="313"/>
      <c r="Q119" s="313"/>
      <c r="R119" s="313"/>
    </row>
    <row r="120" s="304" customFormat="1" ht="22.8" customHeight="1" spans="1:18">
      <c r="A120" s="309" t="s">
        <v>562</v>
      </c>
      <c r="B120" s="309" t="s">
        <v>687</v>
      </c>
      <c r="C120" s="309"/>
      <c r="D120" s="309" t="s">
        <v>688</v>
      </c>
      <c r="E120" s="309" t="s">
        <v>168</v>
      </c>
      <c r="F120" s="313">
        <v>0.828</v>
      </c>
      <c r="G120" s="313"/>
      <c r="H120" s="313"/>
      <c r="I120" s="313"/>
      <c r="J120" s="313"/>
      <c r="K120" s="313">
        <v>0.828</v>
      </c>
      <c r="L120" s="313"/>
      <c r="M120" s="313"/>
      <c r="N120" s="313"/>
      <c r="O120" s="313"/>
      <c r="P120" s="313"/>
      <c r="Q120" s="313"/>
      <c r="R120" s="313"/>
    </row>
    <row r="121" s="304" customFormat="1" ht="22.8" customHeight="1" spans="1:18">
      <c r="A121" s="314" t="s">
        <v>562</v>
      </c>
      <c r="B121" s="314" t="s">
        <v>687</v>
      </c>
      <c r="C121" s="314" t="s">
        <v>565</v>
      </c>
      <c r="D121" s="315" t="s">
        <v>689</v>
      </c>
      <c r="E121" s="316" t="s">
        <v>567</v>
      </c>
      <c r="F121" s="317">
        <v>0.828</v>
      </c>
      <c r="G121" s="318"/>
      <c r="H121" s="318"/>
      <c r="I121" s="318"/>
      <c r="J121" s="318"/>
      <c r="K121" s="318">
        <v>0.828</v>
      </c>
      <c r="L121" s="318"/>
      <c r="M121" s="318"/>
      <c r="N121" s="318"/>
      <c r="O121" s="318"/>
      <c r="P121" s="318"/>
      <c r="Q121" s="318"/>
      <c r="R121" s="318"/>
    </row>
    <row r="122" s="304" customFormat="1" ht="22.8" customHeight="1" spans="1:18">
      <c r="A122" s="309" t="s">
        <v>568</v>
      </c>
      <c r="B122" s="309"/>
      <c r="C122" s="309"/>
      <c r="D122" s="309" t="s">
        <v>568</v>
      </c>
      <c r="E122" s="309" t="s">
        <v>264</v>
      </c>
      <c r="F122" s="313">
        <v>18.3968</v>
      </c>
      <c r="G122" s="313"/>
      <c r="H122" s="313">
        <v>18.3968</v>
      </c>
      <c r="I122" s="313"/>
      <c r="J122" s="313"/>
      <c r="K122" s="313"/>
      <c r="L122" s="313"/>
      <c r="M122" s="313"/>
      <c r="N122" s="313"/>
      <c r="O122" s="313"/>
      <c r="P122" s="313"/>
      <c r="Q122" s="313"/>
      <c r="R122" s="313"/>
    </row>
    <row r="123" s="304" customFormat="1" ht="22.8" customHeight="1" spans="1:18">
      <c r="A123" s="309" t="s">
        <v>568</v>
      </c>
      <c r="B123" s="309" t="s">
        <v>569</v>
      </c>
      <c r="C123" s="309"/>
      <c r="D123" s="309" t="s">
        <v>570</v>
      </c>
      <c r="E123" s="309" t="s">
        <v>277</v>
      </c>
      <c r="F123" s="313">
        <v>18.3968</v>
      </c>
      <c r="G123" s="313"/>
      <c r="H123" s="313">
        <v>18.3968</v>
      </c>
      <c r="I123" s="313"/>
      <c r="J123" s="313"/>
      <c r="K123" s="313"/>
      <c r="L123" s="313"/>
      <c r="M123" s="313"/>
      <c r="N123" s="313"/>
      <c r="O123" s="313"/>
      <c r="P123" s="313"/>
      <c r="Q123" s="313"/>
      <c r="R123" s="313"/>
    </row>
    <row r="124" s="304" customFormat="1" ht="22.8" customHeight="1" spans="1:18">
      <c r="A124" s="314" t="s">
        <v>568</v>
      </c>
      <c r="B124" s="314" t="s">
        <v>569</v>
      </c>
      <c r="C124" s="314" t="s">
        <v>565</v>
      </c>
      <c r="D124" s="315" t="s">
        <v>1277</v>
      </c>
      <c r="E124" s="316" t="s">
        <v>1278</v>
      </c>
      <c r="F124" s="317">
        <v>18.3968</v>
      </c>
      <c r="G124" s="318"/>
      <c r="H124" s="318">
        <v>18.3968</v>
      </c>
      <c r="I124" s="318"/>
      <c r="J124" s="318"/>
      <c r="K124" s="318"/>
      <c r="L124" s="318"/>
      <c r="M124" s="318"/>
      <c r="N124" s="318"/>
      <c r="O124" s="318"/>
      <c r="P124" s="318"/>
      <c r="Q124" s="318"/>
      <c r="R124" s="318"/>
    </row>
    <row r="125" s="304" customFormat="1" ht="22.8" customHeight="1" spans="1:18">
      <c r="A125" s="309"/>
      <c r="B125" s="309"/>
      <c r="C125" s="309"/>
      <c r="D125" s="311" t="s">
        <v>690</v>
      </c>
      <c r="E125" s="311" t="s">
        <v>691</v>
      </c>
      <c r="F125" s="310">
        <v>6.096</v>
      </c>
      <c r="G125" s="310"/>
      <c r="H125" s="310">
        <v>5.268</v>
      </c>
      <c r="I125" s="310"/>
      <c r="J125" s="310"/>
      <c r="K125" s="310">
        <v>0.828</v>
      </c>
      <c r="L125" s="310"/>
      <c r="M125" s="310"/>
      <c r="N125" s="310"/>
      <c r="O125" s="310"/>
      <c r="P125" s="310"/>
      <c r="Q125" s="310"/>
      <c r="R125" s="310"/>
    </row>
    <row r="126" s="304" customFormat="1" ht="22.8" customHeight="1" spans="1:18">
      <c r="A126" s="309"/>
      <c r="B126" s="309"/>
      <c r="C126" s="309"/>
      <c r="D126" s="312" t="s">
        <v>692</v>
      </c>
      <c r="E126" s="312" t="s">
        <v>693</v>
      </c>
      <c r="F126" s="310">
        <v>6.096</v>
      </c>
      <c r="G126" s="310"/>
      <c r="H126" s="310">
        <v>5.268</v>
      </c>
      <c r="I126" s="310"/>
      <c r="J126" s="310"/>
      <c r="K126" s="310">
        <v>0.828</v>
      </c>
      <c r="L126" s="310"/>
      <c r="M126" s="310"/>
      <c r="N126" s="310"/>
      <c r="O126" s="310"/>
      <c r="P126" s="310"/>
      <c r="Q126" s="310"/>
      <c r="R126" s="310"/>
    </row>
    <row r="127" s="304" customFormat="1" ht="22.8" customHeight="1" spans="1:18">
      <c r="A127" s="309" t="s">
        <v>562</v>
      </c>
      <c r="B127" s="309"/>
      <c r="C127" s="309"/>
      <c r="D127" s="309" t="s">
        <v>562</v>
      </c>
      <c r="E127" s="309" t="s">
        <v>143</v>
      </c>
      <c r="F127" s="313">
        <v>0.828</v>
      </c>
      <c r="G127" s="313"/>
      <c r="H127" s="313"/>
      <c r="I127" s="313"/>
      <c r="J127" s="313"/>
      <c r="K127" s="313">
        <v>0.828</v>
      </c>
      <c r="L127" s="313"/>
      <c r="M127" s="313"/>
      <c r="N127" s="313"/>
      <c r="O127" s="313"/>
      <c r="P127" s="313"/>
      <c r="Q127" s="313"/>
      <c r="R127" s="313"/>
    </row>
    <row r="128" s="304" customFormat="1" ht="22.8" customHeight="1" spans="1:18">
      <c r="A128" s="309" t="s">
        <v>562</v>
      </c>
      <c r="B128" s="309" t="s">
        <v>694</v>
      </c>
      <c r="C128" s="309"/>
      <c r="D128" s="309" t="s">
        <v>695</v>
      </c>
      <c r="E128" s="309" t="s">
        <v>177</v>
      </c>
      <c r="F128" s="313">
        <v>0.828</v>
      </c>
      <c r="G128" s="313"/>
      <c r="H128" s="313"/>
      <c r="I128" s="313"/>
      <c r="J128" s="313"/>
      <c r="K128" s="313">
        <v>0.828</v>
      </c>
      <c r="L128" s="313"/>
      <c r="M128" s="313"/>
      <c r="N128" s="313"/>
      <c r="O128" s="313"/>
      <c r="P128" s="313"/>
      <c r="Q128" s="313"/>
      <c r="R128" s="313"/>
    </row>
    <row r="129" s="304" customFormat="1" ht="22.8" customHeight="1" spans="1:18">
      <c r="A129" s="314" t="s">
        <v>562</v>
      </c>
      <c r="B129" s="314" t="s">
        <v>694</v>
      </c>
      <c r="C129" s="314" t="s">
        <v>565</v>
      </c>
      <c r="D129" s="315" t="s">
        <v>696</v>
      </c>
      <c r="E129" s="316" t="s">
        <v>567</v>
      </c>
      <c r="F129" s="317">
        <v>0.828</v>
      </c>
      <c r="G129" s="318"/>
      <c r="H129" s="318"/>
      <c r="I129" s="318"/>
      <c r="J129" s="318"/>
      <c r="K129" s="318">
        <v>0.828</v>
      </c>
      <c r="L129" s="318"/>
      <c r="M129" s="318"/>
      <c r="N129" s="318"/>
      <c r="O129" s="318"/>
      <c r="P129" s="318"/>
      <c r="Q129" s="318"/>
      <c r="R129" s="318"/>
    </row>
    <row r="130" s="304" customFormat="1" ht="22.8" customHeight="1" spans="1:18">
      <c r="A130" s="309" t="s">
        <v>568</v>
      </c>
      <c r="B130" s="309"/>
      <c r="C130" s="309"/>
      <c r="D130" s="309" t="s">
        <v>568</v>
      </c>
      <c r="E130" s="309" t="s">
        <v>264</v>
      </c>
      <c r="F130" s="313">
        <v>5.268</v>
      </c>
      <c r="G130" s="313"/>
      <c r="H130" s="313">
        <v>5.268</v>
      </c>
      <c r="I130" s="313"/>
      <c r="J130" s="313"/>
      <c r="K130" s="313"/>
      <c r="L130" s="313"/>
      <c r="M130" s="313"/>
      <c r="N130" s="313"/>
      <c r="O130" s="313"/>
      <c r="P130" s="313"/>
      <c r="Q130" s="313"/>
      <c r="R130" s="313"/>
    </row>
    <row r="131" s="304" customFormat="1" ht="22.8" customHeight="1" spans="1:18">
      <c r="A131" s="309" t="s">
        <v>568</v>
      </c>
      <c r="B131" s="309" t="s">
        <v>569</v>
      </c>
      <c r="C131" s="309"/>
      <c r="D131" s="309" t="s">
        <v>570</v>
      </c>
      <c r="E131" s="309" t="s">
        <v>277</v>
      </c>
      <c r="F131" s="313">
        <v>5.268</v>
      </c>
      <c r="G131" s="313"/>
      <c r="H131" s="313">
        <v>5.268</v>
      </c>
      <c r="I131" s="313"/>
      <c r="J131" s="313"/>
      <c r="K131" s="313"/>
      <c r="L131" s="313"/>
      <c r="M131" s="313"/>
      <c r="N131" s="313"/>
      <c r="O131" s="313"/>
      <c r="P131" s="313"/>
      <c r="Q131" s="313"/>
      <c r="R131" s="313"/>
    </row>
    <row r="132" s="304" customFormat="1" ht="22.8" customHeight="1" spans="1:18">
      <c r="A132" s="314" t="s">
        <v>568</v>
      </c>
      <c r="B132" s="314" t="s">
        <v>569</v>
      </c>
      <c r="C132" s="314" t="s">
        <v>583</v>
      </c>
      <c r="D132" s="315" t="s">
        <v>1279</v>
      </c>
      <c r="E132" s="316" t="s">
        <v>1280</v>
      </c>
      <c r="F132" s="317">
        <v>5.268</v>
      </c>
      <c r="G132" s="318"/>
      <c r="H132" s="318">
        <v>5.268</v>
      </c>
      <c r="I132" s="318"/>
      <c r="J132" s="318"/>
      <c r="K132" s="318"/>
      <c r="L132" s="318"/>
      <c r="M132" s="318"/>
      <c r="N132" s="318"/>
      <c r="O132" s="318"/>
      <c r="P132" s="318"/>
      <c r="Q132" s="318"/>
      <c r="R132" s="318"/>
    </row>
    <row r="133" s="304" customFormat="1" ht="22.8" customHeight="1" spans="1:18">
      <c r="A133" s="309"/>
      <c r="B133" s="309"/>
      <c r="C133" s="309"/>
      <c r="D133" s="311" t="s">
        <v>697</v>
      </c>
      <c r="E133" s="311" t="s">
        <v>698</v>
      </c>
      <c r="F133" s="310">
        <v>1.67</v>
      </c>
      <c r="G133" s="310"/>
      <c r="H133" s="310">
        <v>1.67</v>
      </c>
      <c r="I133" s="310"/>
      <c r="J133" s="310"/>
      <c r="K133" s="310"/>
      <c r="L133" s="310"/>
      <c r="M133" s="310"/>
      <c r="N133" s="310"/>
      <c r="O133" s="310"/>
      <c r="P133" s="310"/>
      <c r="Q133" s="310"/>
      <c r="R133" s="310"/>
    </row>
    <row r="134" s="304" customFormat="1" ht="22.8" customHeight="1" spans="1:18">
      <c r="A134" s="309"/>
      <c r="B134" s="309"/>
      <c r="C134" s="309"/>
      <c r="D134" s="312" t="s">
        <v>699</v>
      </c>
      <c r="E134" s="312" t="s">
        <v>700</v>
      </c>
      <c r="F134" s="310">
        <v>1.67</v>
      </c>
      <c r="G134" s="310"/>
      <c r="H134" s="310">
        <v>1.67</v>
      </c>
      <c r="I134" s="310"/>
      <c r="J134" s="310"/>
      <c r="K134" s="310"/>
      <c r="L134" s="310"/>
      <c r="M134" s="310"/>
      <c r="N134" s="310"/>
      <c r="O134" s="310"/>
      <c r="P134" s="310"/>
      <c r="Q134" s="310"/>
      <c r="R134" s="310"/>
    </row>
    <row r="135" s="304" customFormat="1" ht="22.8" customHeight="1" spans="1:18">
      <c r="A135" s="309" t="s">
        <v>568</v>
      </c>
      <c r="B135" s="309"/>
      <c r="C135" s="309"/>
      <c r="D135" s="309" t="s">
        <v>568</v>
      </c>
      <c r="E135" s="309" t="s">
        <v>264</v>
      </c>
      <c r="F135" s="313">
        <v>1.67</v>
      </c>
      <c r="G135" s="313"/>
      <c r="H135" s="313">
        <v>1.67</v>
      </c>
      <c r="I135" s="313"/>
      <c r="J135" s="313"/>
      <c r="K135" s="313"/>
      <c r="L135" s="313"/>
      <c r="M135" s="313"/>
      <c r="N135" s="313"/>
      <c r="O135" s="313"/>
      <c r="P135" s="313"/>
      <c r="Q135" s="313"/>
      <c r="R135" s="313"/>
    </row>
    <row r="136" s="304" customFormat="1" ht="22.8" customHeight="1" spans="1:18">
      <c r="A136" s="309" t="s">
        <v>568</v>
      </c>
      <c r="B136" s="309" t="s">
        <v>569</v>
      </c>
      <c r="C136" s="309"/>
      <c r="D136" s="309" t="s">
        <v>570</v>
      </c>
      <c r="E136" s="309" t="s">
        <v>277</v>
      </c>
      <c r="F136" s="313">
        <v>1.67</v>
      </c>
      <c r="G136" s="313"/>
      <c r="H136" s="313">
        <v>1.67</v>
      </c>
      <c r="I136" s="313"/>
      <c r="J136" s="313"/>
      <c r="K136" s="313"/>
      <c r="L136" s="313"/>
      <c r="M136" s="313"/>
      <c r="N136" s="313"/>
      <c r="O136" s="313"/>
      <c r="P136" s="313"/>
      <c r="Q136" s="313"/>
      <c r="R136" s="313"/>
    </row>
    <row r="137" s="304" customFormat="1" ht="22.8" customHeight="1" spans="1:18">
      <c r="A137" s="314" t="s">
        <v>568</v>
      </c>
      <c r="B137" s="314" t="s">
        <v>569</v>
      </c>
      <c r="C137" s="314" t="s">
        <v>565</v>
      </c>
      <c r="D137" s="315" t="s">
        <v>1277</v>
      </c>
      <c r="E137" s="316" t="s">
        <v>1278</v>
      </c>
      <c r="F137" s="317">
        <v>1.67</v>
      </c>
      <c r="G137" s="318"/>
      <c r="H137" s="318">
        <v>1.67</v>
      </c>
      <c r="I137" s="318"/>
      <c r="J137" s="318"/>
      <c r="K137" s="318"/>
      <c r="L137" s="318"/>
      <c r="M137" s="318"/>
      <c r="N137" s="318"/>
      <c r="O137" s="318"/>
      <c r="P137" s="318"/>
      <c r="Q137" s="318"/>
      <c r="R137" s="318"/>
    </row>
    <row r="138" s="304" customFormat="1" ht="22.8" customHeight="1" spans="1:18">
      <c r="A138" s="309"/>
      <c r="B138" s="309"/>
      <c r="C138" s="309"/>
      <c r="D138" s="311" t="s">
        <v>708</v>
      </c>
      <c r="E138" s="311" t="s">
        <v>709</v>
      </c>
      <c r="F138" s="310">
        <v>36.8908</v>
      </c>
      <c r="G138" s="310"/>
      <c r="H138" s="310">
        <v>33.7948</v>
      </c>
      <c r="I138" s="310"/>
      <c r="J138" s="310"/>
      <c r="K138" s="310">
        <v>3.096</v>
      </c>
      <c r="L138" s="310"/>
      <c r="M138" s="310"/>
      <c r="N138" s="310"/>
      <c r="O138" s="310"/>
      <c r="P138" s="310"/>
      <c r="Q138" s="310"/>
      <c r="R138" s="310"/>
    </row>
    <row r="139" s="304" customFormat="1" ht="22.8" customHeight="1" spans="1:18">
      <c r="A139" s="309"/>
      <c r="B139" s="309"/>
      <c r="C139" s="309"/>
      <c r="D139" s="312" t="s">
        <v>710</v>
      </c>
      <c r="E139" s="312" t="s">
        <v>711</v>
      </c>
      <c r="F139" s="310">
        <v>36.8908</v>
      </c>
      <c r="G139" s="310"/>
      <c r="H139" s="310">
        <v>33.7948</v>
      </c>
      <c r="I139" s="310"/>
      <c r="J139" s="310"/>
      <c r="K139" s="310">
        <v>3.096</v>
      </c>
      <c r="L139" s="310"/>
      <c r="M139" s="310"/>
      <c r="N139" s="310"/>
      <c r="O139" s="310"/>
      <c r="P139" s="310"/>
      <c r="Q139" s="310"/>
      <c r="R139" s="310"/>
    </row>
    <row r="140" s="304" customFormat="1" ht="22.8" customHeight="1" spans="1:18">
      <c r="A140" s="309" t="s">
        <v>568</v>
      </c>
      <c r="B140" s="309"/>
      <c r="C140" s="309"/>
      <c r="D140" s="309" t="s">
        <v>568</v>
      </c>
      <c r="E140" s="309" t="s">
        <v>264</v>
      </c>
      <c r="F140" s="313">
        <v>36.8908</v>
      </c>
      <c r="G140" s="313"/>
      <c r="H140" s="313">
        <v>33.7948</v>
      </c>
      <c r="I140" s="313"/>
      <c r="J140" s="313"/>
      <c r="K140" s="313">
        <v>3.096</v>
      </c>
      <c r="L140" s="313"/>
      <c r="M140" s="313"/>
      <c r="N140" s="313"/>
      <c r="O140" s="313"/>
      <c r="P140" s="313"/>
      <c r="Q140" s="313"/>
      <c r="R140" s="313"/>
    </row>
    <row r="141" s="304" customFormat="1" ht="22.8" customHeight="1" spans="1:18">
      <c r="A141" s="309" t="s">
        <v>568</v>
      </c>
      <c r="B141" s="309" t="s">
        <v>569</v>
      </c>
      <c r="C141" s="309"/>
      <c r="D141" s="309" t="s">
        <v>570</v>
      </c>
      <c r="E141" s="309" t="s">
        <v>277</v>
      </c>
      <c r="F141" s="313">
        <v>33.7948</v>
      </c>
      <c r="G141" s="313"/>
      <c r="H141" s="313">
        <v>33.7948</v>
      </c>
      <c r="I141" s="313"/>
      <c r="J141" s="313"/>
      <c r="K141" s="313"/>
      <c r="L141" s="313"/>
      <c r="M141" s="313"/>
      <c r="N141" s="313"/>
      <c r="O141" s="313"/>
      <c r="P141" s="313"/>
      <c r="Q141" s="313"/>
      <c r="R141" s="313"/>
    </row>
    <row r="142" s="304" customFormat="1" ht="22.8" customHeight="1" spans="1:18">
      <c r="A142" s="314" t="s">
        <v>568</v>
      </c>
      <c r="B142" s="314" t="s">
        <v>569</v>
      </c>
      <c r="C142" s="314" t="s">
        <v>565</v>
      </c>
      <c r="D142" s="315" t="s">
        <v>1277</v>
      </c>
      <c r="E142" s="316" t="s">
        <v>1278</v>
      </c>
      <c r="F142" s="317">
        <v>33.7948</v>
      </c>
      <c r="G142" s="318"/>
      <c r="H142" s="318">
        <v>33.7948</v>
      </c>
      <c r="I142" s="318"/>
      <c r="J142" s="318"/>
      <c r="K142" s="318"/>
      <c r="L142" s="318"/>
      <c r="M142" s="318"/>
      <c r="N142" s="318"/>
      <c r="O142" s="318"/>
      <c r="P142" s="318"/>
      <c r="Q142" s="318"/>
      <c r="R142" s="318"/>
    </row>
    <row r="143" s="304" customFormat="1" ht="22.8" customHeight="1" spans="1:18">
      <c r="A143" s="309" t="s">
        <v>568</v>
      </c>
      <c r="B143" s="309" t="s">
        <v>573</v>
      </c>
      <c r="C143" s="309"/>
      <c r="D143" s="309" t="s">
        <v>574</v>
      </c>
      <c r="E143" s="309" t="s">
        <v>317</v>
      </c>
      <c r="F143" s="313">
        <v>3.096</v>
      </c>
      <c r="G143" s="313"/>
      <c r="H143" s="313"/>
      <c r="I143" s="313"/>
      <c r="J143" s="313"/>
      <c r="K143" s="313">
        <v>3.096</v>
      </c>
      <c r="L143" s="313"/>
      <c r="M143" s="313"/>
      <c r="N143" s="313"/>
      <c r="O143" s="313"/>
      <c r="P143" s="313"/>
      <c r="Q143" s="313"/>
      <c r="R143" s="313"/>
    </row>
    <row r="144" s="304" customFormat="1" ht="22.8" customHeight="1" spans="1:18">
      <c r="A144" s="314" t="s">
        <v>568</v>
      </c>
      <c r="B144" s="314" t="s">
        <v>573</v>
      </c>
      <c r="C144" s="314" t="s">
        <v>573</v>
      </c>
      <c r="D144" s="315" t="s">
        <v>575</v>
      </c>
      <c r="E144" s="316" t="s">
        <v>576</v>
      </c>
      <c r="F144" s="317">
        <v>3.096</v>
      </c>
      <c r="G144" s="318"/>
      <c r="H144" s="318"/>
      <c r="I144" s="318"/>
      <c r="J144" s="318"/>
      <c r="K144" s="318">
        <v>3.096</v>
      </c>
      <c r="L144" s="318"/>
      <c r="M144" s="318"/>
      <c r="N144" s="318"/>
      <c r="O144" s="318"/>
      <c r="P144" s="318"/>
      <c r="Q144" s="318"/>
      <c r="R144" s="318"/>
    </row>
    <row r="145" s="304" customFormat="1" ht="22.8" customHeight="1" spans="1:18">
      <c r="A145" s="309"/>
      <c r="B145" s="309"/>
      <c r="C145" s="309"/>
      <c r="D145" s="311" t="s">
        <v>714</v>
      </c>
      <c r="E145" s="311" t="s">
        <v>715</v>
      </c>
      <c r="F145" s="310">
        <v>11.0456</v>
      </c>
      <c r="G145" s="310"/>
      <c r="H145" s="310">
        <v>10.2176</v>
      </c>
      <c r="I145" s="310"/>
      <c r="J145" s="310"/>
      <c r="K145" s="310">
        <v>0.828</v>
      </c>
      <c r="L145" s="310"/>
      <c r="M145" s="310"/>
      <c r="N145" s="310"/>
      <c r="O145" s="310"/>
      <c r="P145" s="310"/>
      <c r="Q145" s="310"/>
      <c r="R145" s="310"/>
    </row>
    <row r="146" s="304" customFormat="1" ht="22.8" customHeight="1" spans="1:18">
      <c r="A146" s="309"/>
      <c r="B146" s="309"/>
      <c r="C146" s="309"/>
      <c r="D146" s="312" t="s">
        <v>716</v>
      </c>
      <c r="E146" s="312" t="s">
        <v>717</v>
      </c>
      <c r="F146" s="310">
        <v>11.0456</v>
      </c>
      <c r="G146" s="310"/>
      <c r="H146" s="310">
        <v>10.2176</v>
      </c>
      <c r="I146" s="310"/>
      <c r="J146" s="310"/>
      <c r="K146" s="310">
        <v>0.828</v>
      </c>
      <c r="L146" s="310"/>
      <c r="M146" s="310"/>
      <c r="N146" s="310"/>
      <c r="O146" s="310"/>
      <c r="P146" s="310"/>
      <c r="Q146" s="310"/>
      <c r="R146" s="310"/>
    </row>
    <row r="147" s="304" customFormat="1" ht="22.8" customHeight="1" spans="1:18">
      <c r="A147" s="309" t="s">
        <v>562</v>
      </c>
      <c r="B147" s="309"/>
      <c r="C147" s="309"/>
      <c r="D147" s="309" t="s">
        <v>562</v>
      </c>
      <c r="E147" s="309" t="s">
        <v>143</v>
      </c>
      <c r="F147" s="313">
        <v>0.828</v>
      </c>
      <c r="G147" s="313"/>
      <c r="H147" s="313"/>
      <c r="I147" s="313"/>
      <c r="J147" s="313"/>
      <c r="K147" s="313">
        <v>0.828</v>
      </c>
      <c r="L147" s="313"/>
      <c r="M147" s="313"/>
      <c r="N147" s="313"/>
      <c r="O147" s="313"/>
      <c r="P147" s="313"/>
      <c r="Q147" s="313"/>
      <c r="R147" s="313"/>
    </row>
    <row r="148" s="304" customFormat="1" ht="22.8" customHeight="1" spans="1:18">
      <c r="A148" s="309" t="s">
        <v>562</v>
      </c>
      <c r="B148" s="309" t="s">
        <v>569</v>
      </c>
      <c r="C148" s="309"/>
      <c r="D148" s="309" t="s">
        <v>718</v>
      </c>
      <c r="E148" s="309" t="s">
        <v>158</v>
      </c>
      <c r="F148" s="313">
        <v>0.828</v>
      </c>
      <c r="G148" s="313"/>
      <c r="H148" s="313"/>
      <c r="I148" s="313"/>
      <c r="J148" s="313"/>
      <c r="K148" s="313">
        <v>0.828</v>
      </c>
      <c r="L148" s="313"/>
      <c r="M148" s="313"/>
      <c r="N148" s="313"/>
      <c r="O148" s="313"/>
      <c r="P148" s="313"/>
      <c r="Q148" s="313"/>
      <c r="R148" s="313"/>
    </row>
    <row r="149" s="304" customFormat="1" ht="22.8" customHeight="1" spans="1:18">
      <c r="A149" s="314" t="s">
        <v>562</v>
      </c>
      <c r="B149" s="314" t="s">
        <v>569</v>
      </c>
      <c r="C149" s="314" t="s">
        <v>565</v>
      </c>
      <c r="D149" s="315" t="s">
        <v>719</v>
      </c>
      <c r="E149" s="316" t="s">
        <v>567</v>
      </c>
      <c r="F149" s="317">
        <v>0.828</v>
      </c>
      <c r="G149" s="318"/>
      <c r="H149" s="318"/>
      <c r="I149" s="318"/>
      <c r="J149" s="318"/>
      <c r="K149" s="318">
        <v>0.828</v>
      </c>
      <c r="L149" s="318"/>
      <c r="M149" s="318"/>
      <c r="N149" s="318"/>
      <c r="O149" s="318"/>
      <c r="P149" s="318"/>
      <c r="Q149" s="318"/>
      <c r="R149" s="318"/>
    </row>
    <row r="150" s="304" customFormat="1" ht="22.8" customHeight="1" spans="1:18">
      <c r="A150" s="309" t="s">
        <v>568</v>
      </c>
      <c r="B150" s="309"/>
      <c r="C150" s="309"/>
      <c r="D150" s="309" t="s">
        <v>568</v>
      </c>
      <c r="E150" s="309" t="s">
        <v>264</v>
      </c>
      <c r="F150" s="313">
        <v>10.2176</v>
      </c>
      <c r="G150" s="313"/>
      <c r="H150" s="313">
        <v>10.2176</v>
      </c>
      <c r="I150" s="313"/>
      <c r="J150" s="313"/>
      <c r="K150" s="313"/>
      <c r="L150" s="313"/>
      <c r="M150" s="313"/>
      <c r="N150" s="313"/>
      <c r="O150" s="313"/>
      <c r="P150" s="313"/>
      <c r="Q150" s="313"/>
      <c r="R150" s="313"/>
    </row>
    <row r="151" s="304" customFormat="1" ht="22.8" customHeight="1" spans="1:18">
      <c r="A151" s="309" t="s">
        <v>568</v>
      </c>
      <c r="B151" s="309" t="s">
        <v>569</v>
      </c>
      <c r="C151" s="309"/>
      <c r="D151" s="309" t="s">
        <v>570</v>
      </c>
      <c r="E151" s="309" t="s">
        <v>277</v>
      </c>
      <c r="F151" s="313">
        <v>10.2176</v>
      </c>
      <c r="G151" s="313"/>
      <c r="H151" s="313">
        <v>10.2176</v>
      </c>
      <c r="I151" s="313"/>
      <c r="J151" s="313"/>
      <c r="K151" s="313"/>
      <c r="L151" s="313"/>
      <c r="M151" s="313"/>
      <c r="N151" s="313"/>
      <c r="O151" s="313"/>
      <c r="P151" s="313"/>
      <c r="Q151" s="313"/>
      <c r="R151" s="313"/>
    </row>
    <row r="152" s="304" customFormat="1" ht="22.8" customHeight="1" spans="1:18">
      <c r="A152" s="314" t="s">
        <v>568</v>
      </c>
      <c r="B152" s="314" t="s">
        <v>569</v>
      </c>
      <c r="C152" s="314" t="s">
        <v>565</v>
      </c>
      <c r="D152" s="315" t="s">
        <v>1277</v>
      </c>
      <c r="E152" s="316" t="s">
        <v>1278</v>
      </c>
      <c r="F152" s="317">
        <v>10.2176</v>
      </c>
      <c r="G152" s="318"/>
      <c r="H152" s="318">
        <v>10.2176</v>
      </c>
      <c r="I152" s="318"/>
      <c r="J152" s="318"/>
      <c r="K152" s="318"/>
      <c r="L152" s="318"/>
      <c r="M152" s="318"/>
      <c r="N152" s="318"/>
      <c r="O152" s="318"/>
      <c r="P152" s="318"/>
      <c r="Q152" s="318"/>
      <c r="R152" s="318"/>
    </row>
    <row r="153" s="304" customFormat="1" ht="22.8" customHeight="1" spans="1:18">
      <c r="A153" s="309"/>
      <c r="B153" s="309"/>
      <c r="C153" s="309"/>
      <c r="D153" s="311" t="s">
        <v>720</v>
      </c>
      <c r="E153" s="311" t="s">
        <v>721</v>
      </c>
      <c r="F153" s="310">
        <v>4.6824</v>
      </c>
      <c r="G153" s="310"/>
      <c r="H153" s="310">
        <v>2.7828</v>
      </c>
      <c r="I153" s="310"/>
      <c r="J153" s="310"/>
      <c r="K153" s="310">
        <v>0.828</v>
      </c>
      <c r="L153" s="310"/>
      <c r="M153" s="310"/>
      <c r="N153" s="310"/>
      <c r="O153" s="310"/>
      <c r="P153" s="310"/>
      <c r="Q153" s="310"/>
      <c r="R153" s="310">
        <v>1.0716</v>
      </c>
    </row>
    <row r="154" s="304" customFormat="1" ht="22.8" customHeight="1" spans="1:18">
      <c r="A154" s="309"/>
      <c r="B154" s="309"/>
      <c r="C154" s="309"/>
      <c r="D154" s="312" t="s">
        <v>722</v>
      </c>
      <c r="E154" s="312" t="s">
        <v>723</v>
      </c>
      <c r="F154" s="310">
        <v>4.6824</v>
      </c>
      <c r="G154" s="310"/>
      <c r="H154" s="310">
        <v>2.7828</v>
      </c>
      <c r="I154" s="310"/>
      <c r="J154" s="310"/>
      <c r="K154" s="310">
        <v>0.828</v>
      </c>
      <c r="L154" s="310"/>
      <c r="M154" s="310"/>
      <c r="N154" s="310"/>
      <c r="O154" s="310"/>
      <c r="P154" s="310"/>
      <c r="Q154" s="310"/>
      <c r="R154" s="310">
        <v>1.0716</v>
      </c>
    </row>
    <row r="155" s="304" customFormat="1" ht="22.8" customHeight="1" spans="1:18">
      <c r="A155" s="309" t="s">
        <v>562</v>
      </c>
      <c r="B155" s="309"/>
      <c r="C155" s="309"/>
      <c r="D155" s="309" t="s">
        <v>562</v>
      </c>
      <c r="E155" s="309" t="s">
        <v>143</v>
      </c>
      <c r="F155" s="313">
        <v>1.8996</v>
      </c>
      <c r="G155" s="313"/>
      <c r="H155" s="313"/>
      <c r="I155" s="313"/>
      <c r="J155" s="313"/>
      <c r="K155" s="313">
        <v>0.828</v>
      </c>
      <c r="L155" s="313"/>
      <c r="M155" s="313"/>
      <c r="N155" s="313"/>
      <c r="O155" s="313"/>
      <c r="P155" s="313"/>
      <c r="Q155" s="313"/>
      <c r="R155" s="313">
        <v>1.0716</v>
      </c>
    </row>
    <row r="156" s="304" customFormat="1" ht="22.8" customHeight="1" spans="1:18">
      <c r="A156" s="309" t="s">
        <v>562</v>
      </c>
      <c r="B156" s="309" t="s">
        <v>724</v>
      </c>
      <c r="C156" s="309"/>
      <c r="D156" s="309" t="s">
        <v>725</v>
      </c>
      <c r="E156" s="309" t="s">
        <v>201</v>
      </c>
      <c r="F156" s="313">
        <v>1.8996</v>
      </c>
      <c r="G156" s="313"/>
      <c r="H156" s="313"/>
      <c r="I156" s="313"/>
      <c r="J156" s="313"/>
      <c r="K156" s="313">
        <v>0.828</v>
      </c>
      <c r="L156" s="313"/>
      <c r="M156" s="313"/>
      <c r="N156" s="313"/>
      <c r="O156" s="313"/>
      <c r="P156" s="313"/>
      <c r="Q156" s="313"/>
      <c r="R156" s="313">
        <v>1.0716</v>
      </c>
    </row>
    <row r="157" s="304" customFormat="1" ht="22.8" customHeight="1" spans="1:18">
      <c r="A157" s="314" t="s">
        <v>562</v>
      </c>
      <c r="B157" s="314" t="s">
        <v>724</v>
      </c>
      <c r="C157" s="314" t="s">
        <v>573</v>
      </c>
      <c r="D157" s="315" t="s">
        <v>1255</v>
      </c>
      <c r="E157" s="316" t="s">
        <v>1256</v>
      </c>
      <c r="F157" s="317">
        <v>1.8996</v>
      </c>
      <c r="G157" s="318"/>
      <c r="H157" s="318"/>
      <c r="I157" s="318"/>
      <c r="J157" s="318"/>
      <c r="K157" s="318">
        <v>0.828</v>
      </c>
      <c r="L157" s="318"/>
      <c r="M157" s="318"/>
      <c r="N157" s="318"/>
      <c r="O157" s="318"/>
      <c r="P157" s="318"/>
      <c r="Q157" s="318"/>
      <c r="R157" s="318">
        <v>1.0716</v>
      </c>
    </row>
    <row r="158" s="304" customFormat="1" ht="22.8" customHeight="1" spans="1:18">
      <c r="A158" s="309" t="s">
        <v>568</v>
      </c>
      <c r="B158" s="309"/>
      <c r="C158" s="309"/>
      <c r="D158" s="309" t="s">
        <v>568</v>
      </c>
      <c r="E158" s="309" t="s">
        <v>264</v>
      </c>
      <c r="F158" s="313">
        <v>2.7828</v>
      </c>
      <c r="G158" s="313"/>
      <c r="H158" s="313">
        <v>2.7828</v>
      </c>
      <c r="I158" s="313"/>
      <c r="J158" s="313"/>
      <c r="K158" s="313"/>
      <c r="L158" s="313"/>
      <c r="M158" s="313"/>
      <c r="N158" s="313"/>
      <c r="O158" s="313"/>
      <c r="P158" s="313"/>
      <c r="Q158" s="313"/>
      <c r="R158" s="313"/>
    </row>
    <row r="159" s="304" customFormat="1" ht="22.8" customHeight="1" spans="1:18">
      <c r="A159" s="309" t="s">
        <v>568</v>
      </c>
      <c r="B159" s="309" t="s">
        <v>569</v>
      </c>
      <c r="C159" s="309"/>
      <c r="D159" s="309" t="s">
        <v>570</v>
      </c>
      <c r="E159" s="309" t="s">
        <v>277</v>
      </c>
      <c r="F159" s="313">
        <v>2.7828</v>
      </c>
      <c r="G159" s="313"/>
      <c r="H159" s="313">
        <v>2.7828</v>
      </c>
      <c r="I159" s="313"/>
      <c r="J159" s="313"/>
      <c r="K159" s="313"/>
      <c r="L159" s="313"/>
      <c r="M159" s="313"/>
      <c r="N159" s="313"/>
      <c r="O159" s="313"/>
      <c r="P159" s="313"/>
      <c r="Q159" s="313"/>
      <c r="R159" s="313"/>
    </row>
    <row r="160" s="304" customFormat="1" ht="22.8" customHeight="1" spans="1:18">
      <c r="A160" s="314" t="s">
        <v>568</v>
      </c>
      <c r="B160" s="314" t="s">
        <v>569</v>
      </c>
      <c r="C160" s="314" t="s">
        <v>565</v>
      </c>
      <c r="D160" s="315" t="s">
        <v>1277</v>
      </c>
      <c r="E160" s="316" t="s">
        <v>1278</v>
      </c>
      <c r="F160" s="317">
        <v>2.7828</v>
      </c>
      <c r="G160" s="318"/>
      <c r="H160" s="318">
        <v>2.7828</v>
      </c>
      <c r="I160" s="318"/>
      <c r="J160" s="318"/>
      <c r="K160" s="318"/>
      <c r="L160" s="318"/>
      <c r="M160" s="318"/>
      <c r="N160" s="318"/>
      <c r="O160" s="318"/>
      <c r="P160" s="318"/>
      <c r="Q160" s="318"/>
      <c r="R160" s="318"/>
    </row>
    <row r="161" s="304" customFormat="1" ht="22.8" customHeight="1" spans="1:18">
      <c r="A161" s="309"/>
      <c r="B161" s="309"/>
      <c r="C161" s="309"/>
      <c r="D161" s="311" t="s">
        <v>727</v>
      </c>
      <c r="E161" s="311" t="s">
        <v>728</v>
      </c>
      <c r="F161" s="310">
        <v>6.8716</v>
      </c>
      <c r="G161" s="310"/>
      <c r="H161" s="310">
        <v>6.8716</v>
      </c>
      <c r="I161" s="310"/>
      <c r="J161" s="310"/>
      <c r="K161" s="310"/>
      <c r="L161" s="310"/>
      <c r="M161" s="310"/>
      <c r="N161" s="310"/>
      <c r="O161" s="310"/>
      <c r="P161" s="310"/>
      <c r="Q161" s="310"/>
      <c r="R161" s="310"/>
    </row>
    <row r="162" s="304" customFormat="1" ht="22.8" customHeight="1" spans="1:18">
      <c r="A162" s="309"/>
      <c r="B162" s="309"/>
      <c r="C162" s="309"/>
      <c r="D162" s="312" t="s">
        <v>729</v>
      </c>
      <c r="E162" s="312" t="s">
        <v>730</v>
      </c>
      <c r="F162" s="310">
        <v>6.8716</v>
      </c>
      <c r="G162" s="310"/>
      <c r="H162" s="310">
        <v>6.8716</v>
      </c>
      <c r="I162" s="310"/>
      <c r="J162" s="310"/>
      <c r="K162" s="310"/>
      <c r="L162" s="310"/>
      <c r="M162" s="310"/>
      <c r="N162" s="310"/>
      <c r="O162" s="310"/>
      <c r="P162" s="310"/>
      <c r="Q162" s="310"/>
      <c r="R162" s="310"/>
    </row>
    <row r="163" s="304" customFormat="1" ht="22.8" customHeight="1" spans="1:18">
      <c r="A163" s="309" t="s">
        <v>562</v>
      </c>
      <c r="B163" s="309"/>
      <c r="C163" s="309"/>
      <c r="D163" s="309" t="s">
        <v>562</v>
      </c>
      <c r="E163" s="309" t="s">
        <v>143</v>
      </c>
      <c r="F163" s="313">
        <v>6.8716</v>
      </c>
      <c r="G163" s="313"/>
      <c r="H163" s="313">
        <v>6.8716</v>
      </c>
      <c r="I163" s="313"/>
      <c r="J163" s="313"/>
      <c r="K163" s="313"/>
      <c r="L163" s="313"/>
      <c r="M163" s="313"/>
      <c r="N163" s="313"/>
      <c r="O163" s="313"/>
      <c r="P163" s="313"/>
      <c r="Q163" s="313"/>
      <c r="R163" s="313"/>
    </row>
    <row r="164" s="304" customFormat="1" ht="22.8" customHeight="1" spans="1:18">
      <c r="A164" s="309" t="s">
        <v>562</v>
      </c>
      <c r="B164" s="309" t="s">
        <v>731</v>
      </c>
      <c r="C164" s="309"/>
      <c r="D164" s="309" t="s">
        <v>732</v>
      </c>
      <c r="E164" s="309" t="s">
        <v>203</v>
      </c>
      <c r="F164" s="313">
        <v>6.8716</v>
      </c>
      <c r="G164" s="313"/>
      <c r="H164" s="313">
        <v>6.8716</v>
      </c>
      <c r="I164" s="313"/>
      <c r="J164" s="313"/>
      <c r="K164" s="313"/>
      <c r="L164" s="313"/>
      <c r="M164" s="313"/>
      <c r="N164" s="313"/>
      <c r="O164" s="313"/>
      <c r="P164" s="313"/>
      <c r="Q164" s="313"/>
      <c r="R164" s="313"/>
    </row>
    <row r="165" s="304" customFormat="1" ht="22.8" customHeight="1" spans="1:18">
      <c r="A165" s="314" t="s">
        <v>562</v>
      </c>
      <c r="B165" s="314" t="s">
        <v>731</v>
      </c>
      <c r="C165" s="314" t="s">
        <v>565</v>
      </c>
      <c r="D165" s="315" t="s">
        <v>733</v>
      </c>
      <c r="E165" s="316" t="s">
        <v>567</v>
      </c>
      <c r="F165" s="317">
        <v>6.8716</v>
      </c>
      <c r="G165" s="318"/>
      <c r="H165" s="318">
        <v>6.8716</v>
      </c>
      <c r="I165" s="318"/>
      <c r="J165" s="318"/>
      <c r="K165" s="318"/>
      <c r="L165" s="318"/>
      <c r="M165" s="318"/>
      <c r="N165" s="318"/>
      <c r="O165" s="318"/>
      <c r="P165" s="318"/>
      <c r="Q165" s="318"/>
      <c r="R165" s="318"/>
    </row>
    <row r="166" s="304" customFormat="1" ht="22.8" customHeight="1" spans="1:18">
      <c r="A166" s="309"/>
      <c r="B166" s="309"/>
      <c r="C166" s="309"/>
      <c r="D166" s="311" t="s">
        <v>734</v>
      </c>
      <c r="E166" s="311" t="s">
        <v>735</v>
      </c>
      <c r="F166" s="310">
        <v>11.1336</v>
      </c>
      <c r="G166" s="310"/>
      <c r="H166" s="310">
        <v>8.6496</v>
      </c>
      <c r="I166" s="310"/>
      <c r="J166" s="310"/>
      <c r="K166" s="310">
        <v>2.484</v>
      </c>
      <c r="L166" s="310"/>
      <c r="M166" s="310"/>
      <c r="N166" s="310"/>
      <c r="O166" s="310"/>
      <c r="P166" s="310"/>
      <c r="Q166" s="310"/>
      <c r="R166" s="310"/>
    </row>
    <row r="167" s="304" customFormat="1" ht="22.8" customHeight="1" spans="1:18">
      <c r="A167" s="309"/>
      <c r="B167" s="309"/>
      <c r="C167" s="309"/>
      <c r="D167" s="312" t="s">
        <v>736</v>
      </c>
      <c r="E167" s="312" t="s">
        <v>737</v>
      </c>
      <c r="F167" s="310">
        <v>11.1336</v>
      </c>
      <c r="G167" s="310"/>
      <c r="H167" s="310">
        <v>8.6496</v>
      </c>
      <c r="I167" s="310"/>
      <c r="J167" s="310"/>
      <c r="K167" s="310">
        <v>2.484</v>
      </c>
      <c r="L167" s="310"/>
      <c r="M167" s="310"/>
      <c r="N167" s="310"/>
      <c r="O167" s="310"/>
      <c r="P167" s="310"/>
      <c r="Q167" s="310"/>
      <c r="R167" s="310"/>
    </row>
    <row r="168" s="304" customFormat="1" ht="22.8" customHeight="1" spans="1:18">
      <c r="A168" s="309" t="s">
        <v>738</v>
      </c>
      <c r="B168" s="309"/>
      <c r="C168" s="309"/>
      <c r="D168" s="309" t="s">
        <v>738</v>
      </c>
      <c r="E168" s="309" t="s">
        <v>216</v>
      </c>
      <c r="F168" s="313">
        <v>11.1336</v>
      </c>
      <c r="G168" s="313"/>
      <c r="H168" s="313">
        <v>8.6496</v>
      </c>
      <c r="I168" s="313"/>
      <c r="J168" s="313"/>
      <c r="K168" s="313">
        <v>2.484</v>
      </c>
      <c r="L168" s="313"/>
      <c r="M168" s="313"/>
      <c r="N168" s="313"/>
      <c r="O168" s="313"/>
      <c r="P168" s="313"/>
      <c r="Q168" s="313"/>
      <c r="R168" s="313"/>
    </row>
    <row r="169" s="304" customFormat="1" ht="22.8" customHeight="1" spans="1:18">
      <c r="A169" s="309" t="s">
        <v>738</v>
      </c>
      <c r="B169" s="309" t="s">
        <v>687</v>
      </c>
      <c r="C169" s="309"/>
      <c r="D169" s="309" t="s">
        <v>739</v>
      </c>
      <c r="E169" s="309" t="s">
        <v>229</v>
      </c>
      <c r="F169" s="313">
        <v>11.1336</v>
      </c>
      <c r="G169" s="313"/>
      <c r="H169" s="313">
        <v>8.6496</v>
      </c>
      <c r="I169" s="313"/>
      <c r="J169" s="313"/>
      <c r="K169" s="313">
        <v>2.484</v>
      </c>
      <c r="L169" s="313"/>
      <c r="M169" s="313"/>
      <c r="N169" s="313"/>
      <c r="O169" s="313"/>
      <c r="P169" s="313"/>
      <c r="Q169" s="313"/>
      <c r="R169" s="313"/>
    </row>
    <row r="170" s="304" customFormat="1" ht="22.8" customHeight="1" spans="1:18">
      <c r="A170" s="314" t="s">
        <v>738</v>
      </c>
      <c r="B170" s="314" t="s">
        <v>687</v>
      </c>
      <c r="C170" s="314" t="s">
        <v>583</v>
      </c>
      <c r="D170" s="315" t="s">
        <v>740</v>
      </c>
      <c r="E170" s="316" t="s">
        <v>741</v>
      </c>
      <c r="F170" s="317">
        <v>11.1336</v>
      </c>
      <c r="G170" s="318"/>
      <c r="H170" s="318">
        <v>8.6496</v>
      </c>
      <c r="I170" s="318"/>
      <c r="J170" s="318"/>
      <c r="K170" s="318">
        <v>2.484</v>
      </c>
      <c r="L170" s="318"/>
      <c r="M170" s="318"/>
      <c r="N170" s="318"/>
      <c r="O170" s="318"/>
      <c r="P170" s="318"/>
      <c r="Q170" s="318"/>
      <c r="R170" s="318"/>
    </row>
    <row r="171" s="304" customFormat="1" ht="22.8" customHeight="1" spans="1:18">
      <c r="A171" s="309"/>
      <c r="B171" s="309"/>
      <c r="C171" s="309"/>
      <c r="D171" s="311" t="s">
        <v>742</v>
      </c>
      <c r="E171" s="311" t="s">
        <v>743</v>
      </c>
      <c r="F171" s="310">
        <v>16.548</v>
      </c>
      <c r="G171" s="310"/>
      <c r="H171" s="310">
        <v>16.548</v>
      </c>
      <c r="I171" s="310"/>
      <c r="J171" s="310"/>
      <c r="K171" s="310"/>
      <c r="L171" s="310"/>
      <c r="M171" s="310"/>
      <c r="N171" s="310"/>
      <c r="O171" s="310"/>
      <c r="P171" s="310"/>
      <c r="Q171" s="310"/>
      <c r="R171" s="310"/>
    </row>
    <row r="172" s="304" customFormat="1" ht="22.8" customHeight="1" spans="1:18">
      <c r="A172" s="309"/>
      <c r="B172" s="309"/>
      <c r="C172" s="309"/>
      <c r="D172" s="312" t="s">
        <v>744</v>
      </c>
      <c r="E172" s="312" t="s">
        <v>745</v>
      </c>
      <c r="F172" s="310">
        <v>16.548</v>
      </c>
      <c r="G172" s="310"/>
      <c r="H172" s="310">
        <v>16.548</v>
      </c>
      <c r="I172" s="310"/>
      <c r="J172" s="310"/>
      <c r="K172" s="310"/>
      <c r="L172" s="310"/>
      <c r="M172" s="310"/>
      <c r="N172" s="310"/>
      <c r="O172" s="310"/>
      <c r="P172" s="310"/>
      <c r="Q172" s="310"/>
      <c r="R172" s="310"/>
    </row>
    <row r="173" s="304" customFormat="1" ht="22.8" customHeight="1" spans="1:18">
      <c r="A173" s="309" t="s">
        <v>568</v>
      </c>
      <c r="B173" s="309"/>
      <c r="C173" s="309"/>
      <c r="D173" s="309" t="s">
        <v>568</v>
      </c>
      <c r="E173" s="309" t="s">
        <v>264</v>
      </c>
      <c r="F173" s="313">
        <v>16.548</v>
      </c>
      <c r="G173" s="313"/>
      <c r="H173" s="313">
        <v>16.548</v>
      </c>
      <c r="I173" s="313"/>
      <c r="J173" s="313"/>
      <c r="K173" s="313"/>
      <c r="L173" s="313"/>
      <c r="M173" s="313"/>
      <c r="N173" s="313"/>
      <c r="O173" s="313"/>
      <c r="P173" s="313"/>
      <c r="Q173" s="313"/>
      <c r="R173" s="313"/>
    </row>
    <row r="174" s="304" customFormat="1" ht="22.8" customHeight="1" spans="1:18">
      <c r="A174" s="309" t="s">
        <v>568</v>
      </c>
      <c r="B174" s="309" t="s">
        <v>569</v>
      </c>
      <c r="C174" s="309"/>
      <c r="D174" s="309" t="s">
        <v>570</v>
      </c>
      <c r="E174" s="309" t="s">
        <v>277</v>
      </c>
      <c r="F174" s="313">
        <v>16.548</v>
      </c>
      <c r="G174" s="313"/>
      <c r="H174" s="313">
        <v>16.548</v>
      </c>
      <c r="I174" s="313"/>
      <c r="J174" s="313"/>
      <c r="K174" s="313"/>
      <c r="L174" s="313"/>
      <c r="M174" s="313"/>
      <c r="N174" s="313"/>
      <c r="O174" s="313"/>
      <c r="P174" s="313"/>
      <c r="Q174" s="313"/>
      <c r="R174" s="313"/>
    </row>
    <row r="175" s="304" customFormat="1" ht="22.8" customHeight="1" spans="1:18">
      <c r="A175" s="314" t="s">
        <v>568</v>
      </c>
      <c r="B175" s="314" t="s">
        <v>569</v>
      </c>
      <c r="C175" s="314" t="s">
        <v>565</v>
      </c>
      <c r="D175" s="315" t="s">
        <v>1277</v>
      </c>
      <c r="E175" s="316" t="s">
        <v>1278</v>
      </c>
      <c r="F175" s="317">
        <v>16.548</v>
      </c>
      <c r="G175" s="318"/>
      <c r="H175" s="318">
        <v>16.548</v>
      </c>
      <c r="I175" s="318"/>
      <c r="J175" s="318"/>
      <c r="K175" s="318"/>
      <c r="L175" s="318"/>
      <c r="M175" s="318"/>
      <c r="N175" s="318"/>
      <c r="O175" s="318"/>
      <c r="P175" s="318"/>
      <c r="Q175" s="318"/>
      <c r="R175" s="318"/>
    </row>
    <row r="176" s="304" customFormat="1" ht="22.8" customHeight="1" spans="1:18">
      <c r="A176" s="309"/>
      <c r="B176" s="309"/>
      <c r="C176" s="309"/>
      <c r="D176" s="311" t="s">
        <v>746</v>
      </c>
      <c r="E176" s="311" t="s">
        <v>747</v>
      </c>
      <c r="F176" s="310">
        <v>128.7624</v>
      </c>
      <c r="G176" s="310"/>
      <c r="H176" s="310">
        <v>111.5304</v>
      </c>
      <c r="I176" s="310"/>
      <c r="J176" s="310"/>
      <c r="K176" s="310">
        <v>13.032</v>
      </c>
      <c r="L176" s="310"/>
      <c r="M176" s="310"/>
      <c r="N176" s="310"/>
      <c r="O176" s="310"/>
      <c r="P176" s="310"/>
      <c r="Q176" s="310"/>
      <c r="R176" s="310">
        <v>4.2</v>
      </c>
    </row>
    <row r="177" s="304" customFormat="1" ht="22.8" customHeight="1" spans="1:18">
      <c r="A177" s="309"/>
      <c r="B177" s="309"/>
      <c r="C177" s="309"/>
      <c r="D177" s="312" t="s">
        <v>748</v>
      </c>
      <c r="E177" s="312" t="s">
        <v>749</v>
      </c>
      <c r="F177" s="310">
        <v>128.7624</v>
      </c>
      <c r="G177" s="310"/>
      <c r="H177" s="310">
        <v>111.5304</v>
      </c>
      <c r="I177" s="310"/>
      <c r="J177" s="310"/>
      <c r="K177" s="310">
        <v>13.032</v>
      </c>
      <c r="L177" s="310"/>
      <c r="M177" s="310"/>
      <c r="N177" s="310"/>
      <c r="O177" s="310"/>
      <c r="P177" s="310"/>
      <c r="Q177" s="310"/>
      <c r="R177" s="310">
        <v>4.2</v>
      </c>
    </row>
    <row r="178" s="304" customFormat="1" ht="22.8" customHeight="1" spans="1:18">
      <c r="A178" s="309" t="s">
        <v>562</v>
      </c>
      <c r="B178" s="309"/>
      <c r="C178" s="309"/>
      <c r="D178" s="309" t="s">
        <v>562</v>
      </c>
      <c r="E178" s="309" t="s">
        <v>143</v>
      </c>
      <c r="F178" s="313">
        <v>128.7624</v>
      </c>
      <c r="G178" s="313"/>
      <c r="H178" s="313">
        <v>111.5304</v>
      </c>
      <c r="I178" s="313"/>
      <c r="J178" s="313"/>
      <c r="K178" s="313">
        <v>13.032</v>
      </c>
      <c r="L178" s="313"/>
      <c r="M178" s="313"/>
      <c r="N178" s="313"/>
      <c r="O178" s="313"/>
      <c r="P178" s="313"/>
      <c r="Q178" s="313"/>
      <c r="R178" s="313">
        <v>4.2</v>
      </c>
    </row>
    <row r="179" s="304" customFormat="1" ht="22.8" customHeight="1" spans="1:18">
      <c r="A179" s="309" t="s">
        <v>562</v>
      </c>
      <c r="B179" s="309" t="s">
        <v>750</v>
      </c>
      <c r="C179" s="309"/>
      <c r="D179" s="309" t="s">
        <v>751</v>
      </c>
      <c r="E179" s="309" t="s">
        <v>194</v>
      </c>
      <c r="F179" s="313">
        <v>128.7624</v>
      </c>
      <c r="G179" s="313"/>
      <c r="H179" s="313">
        <v>111.5304</v>
      </c>
      <c r="I179" s="313"/>
      <c r="J179" s="313"/>
      <c r="K179" s="313">
        <v>13.032</v>
      </c>
      <c r="L179" s="313"/>
      <c r="M179" s="313"/>
      <c r="N179" s="313"/>
      <c r="O179" s="313"/>
      <c r="P179" s="313"/>
      <c r="Q179" s="313"/>
      <c r="R179" s="313">
        <v>4.2</v>
      </c>
    </row>
    <row r="180" s="304" customFormat="1" ht="22.8" customHeight="1" spans="1:18">
      <c r="A180" s="314" t="s">
        <v>562</v>
      </c>
      <c r="B180" s="314" t="s">
        <v>750</v>
      </c>
      <c r="C180" s="314" t="s">
        <v>565</v>
      </c>
      <c r="D180" s="315" t="s">
        <v>752</v>
      </c>
      <c r="E180" s="316" t="s">
        <v>567</v>
      </c>
      <c r="F180" s="317">
        <v>128.7624</v>
      </c>
      <c r="G180" s="318"/>
      <c r="H180" s="318">
        <v>111.5304</v>
      </c>
      <c r="I180" s="318"/>
      <c r="J180" s="318"/>
      <c r="K180" s="318">
        <v>13.032</v>
      </c>
      <c r="L180" s="318"/>
      <c r="M180" s="318"/>
      <c r="N180" s="318"/>
      <c r="O180" s="318"/>
      <c r="P180" s="318"/>
      <c r="Q180" s="318"/>
      <c r="R180" s="318">
        <v>4.2</v>
      </c>
    </row>
    <row r="181" s="304" customFormat="1" ht="22.8" customHeight="1" spans="1:18">
      <c r="A181" s="309"/>
      <c r="B181" s="309"/>
      <c r="C181" s="309"/>
      <c r="D181" s="311" t="s">
        <v>753</v>
      </c>
      <c r="E181" s="311" t="s">
        <v>754</v>
      </c>
      <c r="F181" s="310">
        <v>0.9232</v>
      </c>
      <c r="G181" s="310"/>
      <c r="H181" s="310">
        <v>0.9232</v>
      </c>
      <c r="I181" s="310"/>
      <c r="J181" s="310"/>
      <c r="K181" s="310"/>
      <c r="L181" s="310"/>
      <c r="M181" s="310"/>
      <c r="N181" s="310"/>
      <c r="O181" s="310"/>
      <c r="P181" s="310"/>
      <c r="Q181" s="310"/>
      <c r="R181" s="310"/>
    </row>
    <row r="182" s="304" customFormat="1" ht="22.8" customHeight="1" spans="1:18">
      <c r="A182" s="309"/>
      <c r="B182" s="309"/>
      <c r="C182" s="309"/>
      <c r="D182" s="312" t="s">
        <v>755</v>
      </c>
      <c r="E182" s="312" t="s">
        <v>756</v>
      </c>
      <c r="F182" s="310">
        <v>0.9232</v>
      </c>
      <c r="G182" s="310"/>
      <c r="H182" s="310">
        <v>0.9232</v>
      </c>
      <c r="I182" s="310"/>
      <c r="J182" s="310"/>
      <c r="K182" s="310"/>
      <c r="L182" s="310"/>
      <c r="M182" s="310"/>
      <c r="N182" s="310"/>
      <c r="O182" s="310"/>
      <c r="P182" s="310"/>
      <c r="Q182" s="310"/>
      <c r="R182" s="310"/>
    </row>
    <row r="183" s="304" customFormat="1" ht="22.8" customHeight="1" spans="1:18">
      <c r="A183" s="309" t="s">
        <v>568</v>
      </c>
      <c r="B183" s="309"/>
      <c r="C183" s="309"/>
      <c r="D183" s="309" t="s">
        <v>568</v>
      </c>
      <c r="E183" s="309" t="s">
        <v>264</v>
      </c>
      <c r="F183" s="313">
        <v>0.9232</v>
      </c>
      <c r="G183" s="313"/>
      <c r="H183" s="313">
        <v>0.9232</v>
      </c>
      <c r="I183" s="313"/>
      <c r="J183" s="313"/>
      <c r="K183" s="313"/>
      <c r="L183" s="313"/>
      <c r="M183" s="313"/>
      <c r="N183" s="313"/>
      <c r="O183" s="313"/>
      <c r="P183" s="313"/>
      <c r="Q183" s="313"/>
      <c r="R183" s="313"/>
    </row>
    <row r="184" s="304" customFormat="1" ht="22.8" customHeight="1" spans="1:18">
      <c r="A184" s="309" t="s">
        <v>568</v>
      </c>
      <c r="B184" s="309" t="s">
        <v>569</v>
      </c>
      <c r="C184" s="309"/>
      <c r="D184" s="309" t="s">
        <v>570</v>
      </c>
      <c r="E184" s="309" t="s">
        <v>277</v>
      </c>
      <c r="F184" s="313">
        <v>0.9232</v>
      </c>
      <c r="G184" s="313"/>
      <c r="H184" s="313">
        <v>0.9232</v>
      </c>
      <c r="I184" s="313"/>
      <c r="J184" s="313"/>
      <c r="K184" s="313"/>
      <c r="L184" s="313"/>
      <c r="M184" s="313"/>
      <c r="N184" s="313"/>
      <c r="O184" s="313"/>
      <c r="P184" s="313"/>
      <c r="Q184" s="313"/>
      <c r="R184" s="313"/>
    </row>
    <row r="185" s="304" customFormat="1" ht="22.8" customHeight="1" spans="1:18">
      <c r="A185" s="314" t="s">
        <v>568</v>
      </c>
      <c r="B185" s="314" t="s">
        <v>569</v>
      </c>
      <c r="C185" s="314" t="s">
        <v>565</v>
      </c>
      <c r="D185" s="315" t="s">
        <v>1277</v>
      </c>
      <c r="E185" s="316" t="s">
        <v>1278</v>
      </c>
      <c r="F185" s="317">
        <v>0.9232</v>
      </c>
      <c r="G185" s="318"/>
      <c r="H185" s="318">
        <v>0.9232</v>
      </c>
      <c r="I185" s="318"/>
      <c r="J185" s="318"/>
      <c r="K185" s="318"/>
      <c r="L185" s="318"/>
      <c r="M185" s="318"/>
      <c r="N185" s="318"/>
      <c r="O185" s="318"/>
      <c r="P185" s="318"/>
      <c r="Q185" s="318"/>
      <c r="R185" s="318"/>
    </row>
    <row r="186" s="304" customFormat="1" ht="22.8" customHeight="1" spans="1:18">
      <c r="A186" s="309"/>
      <c r="B186" s="309"/>
      <c r="C186" s="309"/>
      <c r="D186" s="311" t="s">
        <v>763</v>
      </c>
      <c r="E186" s="311" t="s">
        <v>764</v>
      </c>
      <c r="F186" s="310">
        <v>0.9772</v>
      </c>
      <c r="G186" s="310"/>
      <c r="H186" s="310">
        <v>0.9772</v>
      </c>
      <c r="I186" s="310"/>
      <c r="J186" s="310"/>
      <c r="K186" s="310"/>
      <c r="L186" s="310"/>
      <c r="M186" s="310"/>
      <c r="N186" s="310"/>
      <c r="O186" s="310"/>
      <c r="P186" s="310"/>
      <c r="Q186" s="310"/>
      <c r="R186" s="310"/>
    </row>
    <row r="187" s="304" customFormat="1" ht="22.8" customHeight="1" spans="1:18">
      <c r="A187" s="309"/>
      <c r="B187" s="309"/>
      <c r="C187" s="309"/>
      <c r="D187" s="312" t="s">
        <v>765</v>
      </c>
      <c r="E187" s="312" t="s">
        <v>766</v>
      </c>
      <c r="F187" s="310">
        <v>0.9772</v>
      </c>
      <c r="G187" s="310"/>
      <c r="H187" s="310">
        <v>0.9772</v>
      </c>
      <c r="I187" s="310"/>
      <c r="J187" s="310"/>
      <c r="K187" s="310"/>
      <c r="L187" s="310"/>
      <c r="M187" s="310"/>
      <c r="N187" s="310"/>
      <c r="O187" s="310"/>
      <c r="P187" s="310"/>
      <c r="Q187" s="310"/>
      <c r="R187" s="310"/>
    </row>
    <row r="188" s="304" customFormat="1" ht="22.8" customHeight="1" spans="1:18">
      <c r="A188" s="309" t="s">
        <v>568</v>
      </c>
      <c r="B188" s="309"/>
      <c r="C188" s="309"/>
      <c r="D188" s="309" t="s">
        <v>568</v>
      </c>
      <c r="E188" s="309" t="s">
        <v>264</v>
      </c>
      <c r="F188" s="313">
        <v>0.9772</v>
      </c>
      <c r="G188" s="313"/>
      <c r="H188" s="313">
        <v>0.9772</v>
      </c>
      <c r="I188" s="313"/>
      <c r="J188" s="313"/>
      <c r="K188" s="313"/>
      <c r="L188" s="313"/>
      <c r="M188" s="313"/>
      <c r="N188" s="313"/>
      <c r="O188" s="313"/>
      <c r="P188" s="313"/>
      <c r="Q188" s="313"/>
      <c r="R188" s="313"/>
    </row>
    <row r="189" s="304" customFormat="1" ht="22.8" customHeight="1" spans="1:18">
      <c r="A189" s="309" t="s">
        <v>568</v>
      </c>
      <c r="B189" s="309" t="s">
        <v>569</v>
      </c>
      <c r="C189" s="309"/>
      <c r="D189" s="309" t="s">
        <v>570</v>
      </c>
      <c r="E189" s="309" t="s">
        <v>277</v>
      </c>
      <c r="F189" s="313">
        <v>0.9772</v>
      </c>
      <c r="G189" s="313"/>
      <c r="H189" s="313">
        <v>0.9772</v>
      </c>
      <c r="I189" s="313"/>
      <c r="J189" s="313"/>
      <c r="K189" s="313"/>
      <c r="L189" s="313"/>
      <c r="M189" s="313"/>
      <c r="N189" s="313"/>
      <c r="O189" s="313"/>
      <c r="P189" s="313"/>
      <c r="Q189" s="313"/>
      <c r="R189" s="313"/>
    </row>
    <row r="190" s="304" customFormat="1" ht="22.8" customHeight="1" spans="1:18">
      <c r="A190" s="314" t="s">
        <v>568</v>
      </c>
      <c r="B190" s="314" t="s">
        <v>569</v>
      </c>
      <c r="C190" s="314" t="s">
        <v>565</v>
      </c>
      <c r="D190" s="315" t="s">
        <v>1277</v>
      </c>
      <c r="E190" s="316" t="s">
        <v>1278</v>
      </c>
      <c r="F190" s="317">
        <v>0.9772</v>
      </c>
      <c r="G190" s="318"/>
      <c r="H190" s="318">
        <v>0.9772</v>
      </c>
      <c r="I190" s="318"/>
      <c r="J190" s="318"/>
      <c r="K190" s="318"/>
      <c r="L190" s="318"/>
      <c r="M190" s="318"/>
      <c r="N190" s="318"/>
      <c r="O190" s="318"/>
      <c r="P190" s="318"/>
      <c r="Q190" s="318"/>
      <c r="R190" s="318"/>
    </row>
    <row r="191" s="304" customFormat="1" ht="22.8" customHeight="1" spans="1:18">
      <c r="A191" s="309"/>
      <c r="B191" s="309"/>
      <c r="C191" s="309"/>
      <c r="D191" s="311" t="s">
        <v>770</v>
      </c>
      <c r="E191" s="311" t="s">
        <v>771</v>
      </c>
      <c r="F191" s="310">
        <v>1.9072</v>
      </c>
      <c r="G191" s="310"/>
      <c r="H191" s="310">
        <v>1.0792</v>
      </c>
      <c r="I191" s="310"/>
      <c r="J191" s="310"/>
      <c r="K191" s="310">
        <v>0.828</v>
      </c>
      <c r="L191" s="310"/>
      <c r="M191" s="310"/>
      <c r="N191" s="310"/>
      <c r="O191" s="310"/>
      <c r="P191" s="310"/>
      <c r="Q191" s="310"/>
      <c r="R191" s="310"/>
    </row>
    <row r="192" s="304" customFormat="1" ht="22.8" customHeight="1" spans="1:18">
      <c r="A192" s="309"/>
      <c r="B192" s="309"/>
      <c r="C192" s="309"/>
      <c r="D192" s="312" t="s">
        <v>772</v>
      </c>
      <c r="E192" s="312" t="s">
        <v>773</v>
      </c>
      <c r="F192" s="310">
        <v>1.9072</v>
      </c>
      <c r="G192" s="310"/>
      <c r="H192" s="310">
        <v>1.0792</v>
      </c>
      <c r="I192" s="310"/>
      <c r="J192" s="310"/>
      <c r="K192" s="310">
        <v>0.828</v>
      </c>
      <c r="L192" s="310"/>
      <c r="M192" s="310"/>
      <c r="N192" s="310"/>
      <c r="O192" s="310"/>
      <c r="P192" s="310"/>
      <c r="Q192" s="310"/>
      <c r="R192" s="310"/>
    </row>
    <row r="193" s="304" customFormat="1" ht="22.8" customHeight="1" spans="1:18">
      <c r="A193" s="309" t="s">
        <v>562</v>
      </c>
      <c r="B193" s="309"/>
      <c r="C193" s="309"/>
      <c r="D193" s="309" t="s">
        <v>562</v>
      </c>
      <c r="E193" s="309" t="s">
        <v>143</v>
      </c>
      <c r="F193" s="313">
        <v>0.828</v>
      </c>
      <c r="G193" s="313"/>
      <c r="H193" s="313"/>
      <c r="I193" s="313"/>
      <c r="J193" s="313"/>
      <c r="K193" s="313">
        <v>0.828</v>
      </c>
      <c r="L193" s="313"/>
      <c r="M193" s="313"/>
      <c r="N193" s="313"/>
      <c r="O193" s="313"/>
      <c r="P193" s="313"/>
      <c r="Q193" s="313"/>
      <c r="R193" s="313"/>
    </row>
    <row r="194" s="304" customFormat="1" ht="22.8" customHeight="1" spans="1:18">
      <c r="A194" s="309" t="s">
        <v>562</v>
      </c>
      <c r="B194" s="309" t="s">
        <v>578</v>
      </c>
      <c r="C194" s="309"/>
      <c r="D194" s="309" t="s">
        <v>591</v>
      </c>
      <c r="E194" s="309" t="s">
        <v>170</v>
      </c>
      <c r="F194" s="313">
        <v>0.828</v>
      </c>
      <c r="G194" s="313"/>
      <c r="H194" s="313"/>
      <c r="I194" s="313"/>
      <c r="J194" s="313"/>
      <c r="K194" s="313">
        <v>0.828</v>
      </c>
      <c r="L194" s="313"/>
      <c r="M194" s="313"/>
      <c r="N194" s="313"/>
      <c r="O194" s="313"/>
      <c r="P194" s="313"/>
      <c r="Q194" s="313"/>
      <c r="R194" s="313"/>
    </row>
    <row r="195" s="304" customFormat="1" ht="22.8" customHeight="1" spans="1:18">
      <c r="A195" s="314" t="s">
        <v>562</v>
      </c>
      <c r="B195" s="314" t="s">
        <v>578</v>
      </c>
      <c r="C195" s="314" t="s">
        <v>565</v>
      </c>
      <c r="D195" s="315" t="s">
        <v>592</v>
      </c>
      <c r="E195" s="316" t="s">
        <v>567</v>
      </c>
      <c r="F195" s="317">
        <v>0.828</v>
      </c>
      <c r="G195" s="318"/>
      <c r="H195" s="318"/>
      <c r="I195" s="318"/>
      <c r="J195" s="318"/>
      <c r="K195" s="318">
        <v>0.828</v>
      </c>
      <c r="L195" s="318"/>
      <c r="M195" s="318"/>
      <c r="N195" s="318"/>
      <c r="O195" s="318"/>
      <c r="P195" s="318"/>
      <c r="Q195" s="318"/>
      <c r="R195" s="318"/>
    </row>
    <row r="196" s="304" customFormat="1" ht="22.8" customHeight="1" spans="1:18">
      <c r="A196" s="309" t="s">
        <v>568</v>
      </c>
      <c r="B196" s="309"/>
      <c r="C196" s="309"/>
      <c r="D196" s="309" t="s">
        <v>568</v>
      </c>
      <c r="E196" s="309" t="s">
        <v>264</v>
      </c>
      <c r="F196" s="313">
        <v>1.0792</v>
      </c>
      <c r="G196" s="313"/>
      <c r="H196" s="313">
        <v>1.0792</v>
      </c>
      <c r="I196" s="313"/>
      <c r="J196" s="313"/>
      <c r="K196" s="313"/>
      <c r="L196" s="313"/>
      <c r="M196" s="313"/>
      <c r="N196" s="313"/>
      <c r="O196" s="313"/>
      <c r="P196" s="313"/>
      <c r="Q196" s="313"/>
      <c r="R196" s="313"/>
    </row>
    <row r="197" s="304" customFormat="1" ht="22.8" customHeight="1" spans="1:18">
      <c r="A197" s="309" t="s">
        <v>568</v>
      </c>
      <c r="B197" s="309" t="s">
        <v>569</v>
      </c>
      <c r="C197" s="309"/>
      <c r="D197" s="309" t="s">
        <v>570</v>
      </c>
      <c r="E197" s="309" t="s">
        <v>277</v>
      </c>
      <c r="F197" s="313">
        <v>1.0792</v>
      </c>
      <c r="G197" s="313"/>
      <c r="H197" s="313">
        <v>1.0792</v>
      </c>
      <c r="I197" s="313"/>
      <c r="J197" s="313"/>
      <c r="K197" s="313"/>
      <c r="L197" s="313"/>
      <c r="M197" s="313"/>
      <c r="N197" s="313"/>
      <c r="O197" s="313"/>
      <c r="P197" s="313"/>
      <c r="Q197" s="313"/>
      <c r="R197" s="313"/>
    </row>
    <row r="198" s="304" customFormat="1" ht="22.8" customHeight="1" spans="1:18">
      <c r="A198" s="314" t="s">
        <v>568</v>
      </c>
      <c r="B198" s="314" t="s">
        <v>569</v>
      </c>
      <c r="C198" s="314" t="s">
        <v>565</v>
      </c>
      <c r="D198" s="315" t="s">
        <v>1277</v>
      </c>
      <c r="E198" s="316" t="s">
        <v>1278</v>
      </c>
      <c r="F198" s="317">
        <v>1.0792</v>
      </c>
      <c r="G198" s="318"/>
      <c r="H198" s="318">
        <v>1.0792</v>
      </c>
      <c r="I198" s="318"/>
      <c r="J198" s="318"/>
      <c r="K198" s="318"/>
      <c r="L198" s="318"/>
      <c r="M198" s="318"/>
      <c r="N198" s="318"/>
      <c r="O198" s="318"/>
      <c r="P198" s="318"/>
      <c r="Q198" s="318"/>
      <c r="R198" s="318"/>
    </row>
    <row r="199" s="304" customFormat="1" ht="22.8" customHeight="1" spans="1:18">
      <c r="A199" s="309"/>
      <c r="B199" s="309"/>
      <c r="C199" s="309"/>
      <c r="D199" s="311" t="s">
        <v>562</v>
      </c>
      <c r="E199" s="311" t="s">
        <v>785</v>
      </c>
      <c r="F199" s="310">
        <v>5765.719</v>
      </c>
      <c r="G199" s="310">
        <v>26.6352</v>
      </c>
      <c r="H199" s="310">
        <v>4891.8424</v>
      </c>
      <c r="I199" s="310"/>
      <c r="J199" s="310"/>
      <c r="K199" s="310">
        <v>812.2374</v>
      </c>
      <c r="L199" s="310"/>
      <c r="M199" s="310"/>
      <c r="N199" s="310"/>
      <c r="O199" s="310"/>
      <c r="P199" s="310"/>
      <c r="Q199" s="310"/>
      <c r="R199" s="310">
        <v>35.004</v>
      </c>
    </row>
    <row r="200" s="304" customFormat="1" ht="22.8" customHeight="1" spans="1:18">
      <c r="A200" s="309"/>
      <c r="B200" s="309"/>
      <c r="C200" s="309"/>
      <c r="D200" s="312" t="s">
        <v>786</v>
      </c>
      <c r="E200" s="312" t="s">
        <v>787</v>
      </c>
      <c r="F200" s="310">
        <v>34.8376</v>
      </c>
      <c r="G200" s="310"/>
      <c r="H200" s="310">
        <v>30.4216</v>
      </c>
      <c r="I200" s="310"/>
      <c r="J200" s="310"/>
      <c r="K200" s="310">
        <v>4.416</v>
      </c>
      <c r="L200" s="310"/>
      <c r="M200" s="310"/>
      <c r="N200" s="310"/>
      <c r="O200" s="310"/>
      <c r="P200" s="310"/>
      <c r="Q200" s="310"/>
      <c r="R200" s="310"/>
    </row>
    <row r="201" s="304" customFormat="1" ht="22.8" customHeight="1" spans="1:18">
      <c r="A201" s="309" t="s">
        <v>738</v>
      </c>
      <c r="B201" s="309"/>
      <c r="C201" s="309"/>
      <c r="D201" s="309" t="s">
        <v>738</v>
      </c>
      <c r="E201" s="309" t="s">
        <v>216</v>
      </c>
      <c r="F201" s="313">
        <v>34.8376</v>
      </c>
      <c r="G201" s="313"/>
      <c r="H201" s="313">
        <v>30.4216</v>
      </c>
      <c r="I201" s="313"/>
      <c r="J201" s="313"/>
      <c r="K201" s="313">
        <v>4.416</v>
      </c>
      <c r="L201" s="313"/>
      <c r="M201" s="313"/>
      <c r="N201" s="313"/>
      <c r="O201" s="313"/>
      <c r="P201" s="313"/>
      <c r="Q201" s="313"/>
      <c r="R201" s="313"/>
    </row>
    <row r="202" s="304" customFormat="1" ht="22.8" customHeight="1" spans="1:18">
      <c r="A202" s="309" t="s">
        <v>738</v>
      </c>
      <c r="B202" s="309" t="s">
        <v>565</v>
      </c>
      <c r="C202" s="309"/>
      <c r="D202" s="309" t="s">
        <v>788</v>
      </c>
      <c r="E202" s="309" t="s">
        <v>217</v>
      </c>
      <c r="F202" s="313">
        <v>34.8376</v>
      </c>
      <c r="G202" s="313"/>
      <c r="H202" s="313">
        <v>30.4216</v>
      </c>
      <c r="I202" s="313"/>
      <c r="J202" s="313"/>
      <c r="K202" s="313">
        <v>4.416</v>
      </c>
      <c r="L202" s="313"/>
      <c r="M202" s="313"/>
      <c r="N202" s="313"/>
      <c r="O202" s="313"/>
      <c r="P202" s="313"/>
      <c r="Q202" s="313"/>
      <c r="R202" s="313"/>
    </row>
    <row r="203" s="304" customFormat="1" ht="22.8" customHeight="1" spans="1:18">
      <c r="A203" s="314" t="s">
        <v>738</v>
      </c>
      <c r="B203" s="314" t="s">
        <v>565</v>
      </c>
      <c r="C203" s="314" t="s">
        <v>583</v>
      </c>
      <c r="D203" s="315" t="s">
        <v>789</v>
      </c>
      <c r="E203" s="316" t="s">
        <v>790</v>
      </c>
      <c r="F203" s="317">
        <v>34.8376</v>
      </c>
      <c r="G203" s="318"/>
      <c r="H203" s="318">
        <v>30.4216</v>
      </c>
      <c r="I203" s="318"/>
      <c r="J203" s="318"/>
      <c r="K203" s="318">
        <v>4.416</v>
      </c>
      <c r="L203" s="318"/>
      <c r="M203" s="318"/>
      <c r="N203" s="318"/>
      <c r="O203" s="318"/>
      <c r="P203" s="318"/>
      <c r="Q203" s="318"/>
      <c r="R203" s="318"/>
    </row>
    <row r="204" s="304" customFormat="1" ht="22.8" customHeight="1" spans="1:18">
      <c r="A204" s="309"/>
      <c r="B204" s="309"/>
      <c r="C204" s="309"/>
      <c r="D204" s="312" t="s">
        <v>791</v>
      </c>
      <c r="E204" s="312" t="s">
        <v>792</v>
      </c>
      <c r="F204" s="310">
        <v>95.6002</v>
      </c>
      <c r="G204" s="310"/>
      <c r="H204" s="310">
        <v>79.9756</v>
      </c>
      <c r="I204" s="310"/>
      <c r="J204" s="310"/>
      <c r="K204" s="310">
        <v>14.487</v>
      </c>
      <c r="L204" s="310"/>
      <c r="M204" s="310"/>
      <c r="N204" s="310"/>
      <c r="O204" s="310"/>
      <c r="P204" s="310"/>
      <c r="Q204" s="310"/>
      <c r="R204" s="310">
        <v>1.1376</v>
      </c>
    </row>
    <row r="205" s="304" customFormat="1" ht="22.8" customHeight="1" spans="1:18">
      <c r="A205" s="309" t="s">
        <v>738</v>
      </c>
      <c r="B205" s="309"/>
      <c r="C205" s="309"/>
      <c r="D205" s="309" t="s">
        <v>738</v>
      </c>
      <c r="E205" s="309" t="s">
        <v>216</v>
      </c>
      <c r="F205" s="313">
        <v>95.6002</v>
      </c>
      <c r="G205" s="313"/>
      <c r="H205" s="313">
        <v>79.9756</v>
      </c>
      <c r="I205" s="313"/>
      <c r="J205" s="313"/>
      <c r="K205" s="313">
        <v>14.487</v>
      </c>
      <c r="L205" s="313"/>
      <c r="M205" s="313"/>
      <c r="N205" s="313"/>
      <c r="O205" s="313"/>
      <c r="P205" s="313"/>
      <c r="Q205" s="313"/>
      <c r="R205" s="313">
        <v>1.1376</v>
      </c>
    </row>
    <row r="206" s="304" customFormat="1" ht="22.8" customHeight="1" spans="1:18">
      <c r="A206" s="309" t="s">
        <v>738</v>
      </c>
      <c r="B206" s="309" t="s">
        <v>583</v>
      </c>
      <c r="C206" s="309"/>
      <c r="D206" s="309" t="s">
        <v>793</v>
      </c>
      <c r="E206" s="309" t="s">
        <v>219</v>
      </c>
      <c r="F206" s="313">
        <v>95.6002</v>
      </c>
      <c r="G206" s="313"/>
      <c r="H206" s="313">
        <v>79.9756</v>
      </c>
      <c r="I206" s="313"/>
      <c r="J206" s="313"/>
      <c r="K206" s="313">
        <v>14.487</v>
      </c>
      <c r="L206" s="313"/>
      <c r="M206" s="313"/>
      <c r="N206" s="313"/>
      <c r="O206" s="313"/>
      <c r="P206" s="313"/>
      <c r="Q206" s="313"/>
      <c r="R206" s="313">
        <v>1.1376</v>
      </c>
    </row>
    <row r="207" s="304" customFormat="1" ht="22.8" customHeight="1" spans="1:18">
      <c r="A207" s="314" t="s">
        <v>738</v>
      </c>
      <c r="B207" s="314" t="s">
        <v>583</v>
      </c>
      <c r="C207" s="314" t="s">
        <v>794</v>
      </c>
      <c r="D207" s="315" t="s">
        <v>795</v>
      </c>
      <c r="E207" s="316" t="s">
        <v>796</v>
      </c>
      <c r="F207" s="317">
        <v>95.6002</v>
      </c>
      <c r="G207" s="318"/>
      <c r="H207" s="318">
        <v>79.9756</v>
      </c>
      <c r="I207" s="318"/>
      <c r="J207" s="318"/>
      <c r="K207" s="318">
        <v>14.487</v>
      </c>
      <c r="L207" s="318"/>
      <c r="M207" s="318"/>
      <c r="N207" s="318"/>
      <c r="O207" s="318"/>
      <c r="P207" s="318"/>
      <c r="Q207" s="318"/>
      <c r="R207" s="318">
        <v>1.1376</v>
      </c>
    </row>
    <row r="208" s="304" customFormat="1" ht="22.8" customHeight="1" spans="1:18">
      <c r="A208" s="309"/>
      <c r="B208" s="309"/>
      <c r="C208" s="309"/>
      <c r="D208" s="312" t="s">
        <v>797</v>
      </c>
      <c r="E208" s="312" t="s">
        <v>798</v>
      </c>
      <c r="F208" s="310">
        <v>267.1384</v>
      </c>
      <c r="G208" s="310"/>
      <c r="H208" s="310">
        <v>206.0104</v>
      </c>
      <c r="I208" s="310"/>
      <c r="J208" s="310"/>
      <c r="K208" s="310">
        <v>59.886</v>
      </c>
      <c r="L208" s="310"/>
      <c r="M208" s="310"/>
      <c r="N208" s="310"/>
      <c r="O208" s="310"/>
      <c r="P208" s="310"/>
      <c r="Q208" s="310"/>
      <c r="R208" s="310">
        <v>1.242</v>
      </c>
    </row>
    <row r="209" s="304" customFormat="1" ht="22.8" customHeight="1" spans="1:18">
      <c r="A209" s="309" t="s">
        <v>738</v>
      </c>
      <c r="B209" s="309"/>
      <c r="C209" s="309"/>
      <c r="D209" s="309" t="s">
        <v>738</v>
      </c>
      <c r="E209" s="309" t="s">
        <v>216</v>
      </c>
      <c r="F209" s="313">
        <v>267.1384</v>
      </c>
      <c r="G209" s="313"/>
      <c r="H209" s="313">
        <v>206.0104</v>
      </c>
      <c r="I209" s="313"/>
      <c r="J209" s="313"/>
      <c r="K209" s="313">
        <v>59.886</v>
      </c>
      <c r="L209" s="313"/>
      <c r="M209" s="313"/>
      <c r="N209" s="313"/>
      <c r="O209" s="313"/>
      <c r="P209" s="313"/>
      <c r="Q209" s="313"/>
      <c r="R209" s="313">
        <v>1.242</v>
      </c>
    </row>
    <row r="210" s="304" customFormat="1" ht="22.8" customHeight="1" spans="1:18">
      <c r="A210" s="309" t="s">
        <v>738</v>
      </c>
      <c r="B210" s="309" t="s">
        <v>583</v>
      </c>
      <c r="C210" s="309"/>
      <c r="D210" s="309" t="s">
        <v>793</v>
      </c>
      <c r="E210" s="309" t="s">
        <v>219</v>
      </c>
      <c r="F210" s="313">
        <v>267.1384</v>
      </c>
      <c r="G210" s="313"/>
      <c r="H210" s="313">
        <v>206.0104</v>
      </c>
      <c r="I210" s="313"/>
      <c r="J210" s="313"/>
      <c r="K210" s="313">
        <v>59.886</v>
      </c>
      <c r="L210" s="313"/>
      <c r="M210" s="313"/>
      <c r="N210" s="313"/>
      <c r="O210" s="313"/>
      <c r="P210" s="313"/>
      <c r="Q210" s="313"/>
      <c r="R210" s="313">
        <v>1.242</v>
      </c>
    </row>
    <row r="211" s="304" customFormat="1" ht="22.8" customHeight="1" spans="1:18">
      <c r="A211" s="314" t="s">
        <v>738</v>
      </c>
      <c r="B211" s="314" t="s">
        <v>583</v>
      </c>
      <c r="C211" s="314" t="s">
        <v>583</v>
      </c>
      <c r="D211" s="315" t="s">
        <v>799</v>
      </c>
      <c r="E211" s="316" t="s">
        <v>800</v>
      </c>
      <c r="F211" s="317">
        <v>207.2524</v>
      </c>
      <c r="G211" s="318"/>
      <c r="H211" s="318">
        <v>206.0104</v>
      </c>
      <c r="I211" s="318"/>
      <c r="J211" s="318"/>
      <c r="K211" s="318"/>
      <c r="L211" s="318"/>
      <c r="M211" s="318"/>
      <c r="N211" s="318"/>
      <c r="O211" s="318"/>
      <c r="P211" s="318"/>
      <c r="Q211" s="318"/>
      <c r="R211" s="318">
        <v>1.242</v>
      </c>
    </row>
    <row r="212" s="304" customFormat="1" ht="22.8" customHeight="1" spans="1:18">
      <c r="A212" s="314" t="s">
        <v>738</v>
      </c>
      <c r="B212" s="314" t="s">
        <v>583</v>
      </c>
      <c r="C212" s="314" t="s">
        <v>622</v>
      </c>
      <c r="D212" s="315" t="s">
        <v>801</v>
      </c>
      <c r="E212" s="316" t="s">
        <v>802</v>
      </c>
      <c r="F212" s="317">
        <v>59.886</v>
      </c>
      <c r="G212" s="318"/>
      <c r="H212" s="318"/>
      <c r="I212" s="318"/>
      <c r="J212" s="318"/>
      <c r="K212" s="318">
        <v>59.886</v>
      </c>
      <c r="L212" s="318"/>
      <c r="M212" s="318"/>
      <c r="N212" s="318"/>
      <c r="O212" s="318"/>
      <c r="P212" s="318"/>
      <c r="Q212" s="318"/>
      <c r="R212" s="318"/>
    </row>
    <row r="213" s="304" customFormat="1" ht="22.8" customHeight="1" spans="1:18">
      <c r="A213" s="309"/>
      <c r="B213" s="309"/>
      <c r="C213" s="309"/>
      <c r="D213" s="312" t="s">
        <v>803</v>
      </c>
      <c r="E213" s="312" t="s">
        <v>804</v>
      </c>
      <c r="F213" s="310">
        <v>318.9748</v>
      </c>
      <c r="G213" s="310"/>
      <c r="H213" s="310">
        <v>290.5228</v>
      </c>
      <c r="I213" s="310"/>
      <c r="J213" s="310"/>
      <c r="K213" s="310">
        <v>28.452</v>
      </c>
      <c r="L213" s="310"/>
      <c r="M213" s="310"/>
      <c r="N213" s="310"/>
      <c r="O213" s="310"/>
      <c r="P213" s="310"/>
      <c r="Q213" s="310"/>
      <c r="R213" s="310"/>
    </row>
    <row r="214" s="304" customFormat="1" ht="22.8" customHeight="1" spans="1:18">
      <c r="A214" s="309" t="s">
        <v>738</v>
      </c>
      <c r="B214" s="309"/>
      <c r="C214" s="309"/>
      <c r="D214" s="309" t="s">
        <v>738</v>
      </c>
      <c r="E214" s="309" t="s">
        <v>216</v>
      </c>
      <c r="F214" s="313">
        <v>318.9748</v>
      </c>
      <c r="G214" s="313"/>
      <c r="H214" s="313">
        <v>290.5228</v>
      </c>
      <c r="I214" s="313"/>
      <c r="J214" s="313"/>
      <c r="K214" s="313">
        <v>28.452</v>
      </c>
      <c r="L214" s="313"/>
      <c r="M214" s="313"/>
      <c r="N214" s="313"/>
      <c r="O214" s="313"/>
      <c r="P214" s="313"/>
      <c r="Q214" s="313"/>
      <c r="R214" s="313"/>
    </row>
    <row r="215" s="304" customFormat="1" ht="22.8" customHeight="1" spans="1:18">
      <c r="A215" s="309" t="s">
        <v>738</v>
      </c>
      <c r="B215" s="309" t="s">
        <v>583</v>
      </c>
      <c r="C215" s="309"/>
      <c r="D215" s="309" t="s">
        <v>793</v>
      </c>
      <c r="E215" s="309" t="s">
        <v>219</v>
      </c>
      <c r="F215" s="313">
        <v>318.9748</v>
      </c>
      <c r="G215" s="313"/>
      <c r="H215" s="313">
        <v>290.5228</v>
      </c>
      <c r="I215" s="313"/>
      <c r="J215" s="313"/>
      <c r="K215" s="313">
        <v>28.452</v>
      </c>
      <c r="L215" s="313"/>
      <c r="M215" s="313"/>
      <c r="N215" s="313"/>
      <c r="O215" s="313"/>
      <c r="P215" s="313"/>
      <c r="Q215" s="313"/>
      <c r="R215" s="313"/>
    </row>
    <row r="216" s="304" customFormat="1" ht="22.8" customHeight="1" spans="1:18">
      <c r="A216" s="314" t="s">
        <v>738</v>
      </c>
      <c r="B216" s="314" t="s">
        <v>583</v>
      </c>
      <c r="C216" s="314" t="s">
        <v>622</v>
      </c>
      <c r="D216" s="315" t="s">
        <v>801</v>
      </c>
      <c r="E216" s="316" t="s">
        <v>802</v>
      </c>
      <c r="F216" s="317">
        <v>318.9748</v>
      </c>
      <c r="G216" s="318"/>
      <c r="H216" s="318">
        <v>290.5228</v>
      </c>
      <c r="I216" s="318"/>
      <c r="J216" s="318"/>
      <c r="K216" s="318">
        <v>28.452</v>
      </c>
      <c r="L216" s="318"/>
      <c r="M216" s="318"/>
      <c r="N216" s="318"/>
      <c r="O216" s="318"/>
      <c r="P216" s="318"/>
      <c r="Q216" s="318"/>
      <c r="R216" s="318"/>
    </row>
    <row r="217" s="304" customFormat="1" ht="22.8" customHeight="1" spans="1:18">
      <c r="A217" s="309"/>
      <c r="B217" s="309"/>
      <c r="C217" s="309"/>
      <c r="D217" s="312" t="s">
        <v>805</v>
      </c>
      <c r="E217" s="312" t="s">
        <v>806</v>
      </c>
      <c r="F217" s="310">
        <v>198.365</v>
      </c>
      <c r="G217" s="310"/>
      <c r="H217" s="310">
        <v>147.5252</v>
      </c>
      <c r="I217" s="310"/>
      <c r="J217" s="310"/>
      <c r="K217" s="310">
        <v>47.859</v>
      </c>
      <c r="L217" s="310"/>
      <c r="M217" s="310"/>
      <c r="N217" s="310"/>
      <c r="O217" s="310"/>
      <c r="P217" s="310"/>
      <c r="Q217" s="310"/>
      <c r="R217" s="310">
        <v>2.9808</v>
      </c>
    </row>
    <row r="218" s="304" customFormat="1" ht="22.8" customHeight="1" spans="1:18">
      <c r="A218" s="309" t="s">
        <v>738</v>
      </c>
      <c r="B218" s="309"/>
      <c r="C218" s="309"/>
      <c r="D218" s="309" t="s">
        <v>738</v>
      </c>
      <c r="E218" s="309" t="s">
        <v>216</v>
      </c>
      <c r="F218" s="313">
        <v>198.365</v>
      </c>
      <c r="G218" s="313"/>
      <c r="H218" s="313">
        <v>147.5252</v>
      </c>
      <c r="I218" s="313"/>
      <c r="J218" s="313"/>
      <c r="K218" s="313">
        <v>47.859</v>
      </c>
      <c r="L218" s="313"/>
      <c r="M218" s="313"/>
      <c r="N218" s="313"/>
      <c r="O218" s="313"/>
      <c r="P218" s="313"/>
      <c r="Q218" s="313"/>
      <c r="R218" s="313">
        <v>2.9808</v>
      </c>
    </row>
    <row r="219" s="304" customFormat="1" ht="22.8" customHeight="1" spans="1:18">
      <c r="A219" s="309" t="s">
        <v>738</v>
      </c>
      <c r="B219" s="309" t="s">
        <v>583</v>
      </c>
      <c r="C219" s="309"/>
      <c r="D219" s="309" t="s">
        <v>793</v>
      </c>
      <c r="E219" s="309" t="s">
        <v>219</v>
      </c>
      <c r="F219" s="313">
        <v>198.365</v>
      </c>
      <c r="G219" s="313"/>
      <c r="H219" s="313">
        <v>147.5252</v>
      </c>
      <c r="I219" s="313"/>
      <c r="J219" s="313"/>
      <c r="K219" s="313">
        <v>47.859</v>
      </c>
      <c r="L219" s="313"/>
      <c r="M219" s="313"/>
      <c r="N219" s="313"/>
      <c r="O219" s="313"/>
      <c r="P219" s="313"/>
      <c r="Q219" s="313"/>
      <c r="R219" s="313">
        <v>2.9808</v>
      </c>
    </row>
    <row r="220" s="304" customFormat="1" ht="22.8" customHeight="1" spans="1:18">
      <c r="A220" s="314" t="s">
        <v>738</v>
      </c>
      <c r="B220" s="314" t="s">
        <v>583</v>
      </c>
      <c r="C220" s="314" t="s">
        <v>583</v>
      </c>
      <c r="D220" s="315" t="s">
        <v>799</v>
      </c>
      <c r="E220" s="316" t="s">
        <v>800</v>
      </c>
      <c r="F220" s="317">
        <v>47.859</v>
      </c>
      <c r="G220" s="318"/>
      <c r="H220" s="318"/>
      <c r="I220" s="318"/>
      <c r="J220" s="318"/>
      <c r="K220" s="318">
        <v>47.859</v>
      </c>
      <c r="L220" s="318"/>
      <c r="M220" s="318"/>
      <c r="N220" s="318"/>
      <c r="O220" s="318"/>
      <c r="P220" s="318"/>
      <c r="Q220" s="318"/>
      <c r="R220" s="318"/>
    </row>
    <row r="221" s="304" customFormat="1" ht="22.8" customHeight="1" spans="1:18">
      <c r="A221" s="314" t="s">
        <v>738</v>
      </c>
      <c r="B221" s="314" t="s">
        <v>583</v>
      </c>
      <c r="C221" s="314" t="s">
        <v>622</v>
      </c>
      <c r="D221" s="315" t="s">
        <v>801</v>
      </c>
      <c r="E221" s="316" t="s">
        <v>802</v>
      </c>
      <c r="F221" s="317">
        <v>150.506</v>
      </c>
      <c r="G221" s="318"/>
      <c r="H221" s="318">
        <v>147.5252</v>
      </c>
      <c r="I221" s="318"/>
      <c r="J221" s="318"/>
      <c r="K221" s="318"/>
      <c r="L221" s="318"/>
      <c r="M221" s="318"/>
      <c r="N221" s="318"/>
      <c r="O221" s="318"/>
      <c r="P221" s="318"/>
      <c r="Q221" s="318"/>
      <c r="R221" s="318">
        <v>2.9808</v>
      </c>
    </row>
    <row r="222" s="304" customFormat="1" ht="22.8" customHeight="1" spans="1:18">
      <c r="A222" s="309"/>
      <c r="B222" s="309"/>
      <c r="C222" s="309"/>
      <c r="D222" s="312" t="s">
        <v>807</v>
      </c>
      <c r="E222" s="312" t="s">
        <v>808</v>
      </c>
      <c r="F222" s="310">
        <v>269.9472</v>
      </c>
      <c r="G222" s="310"/>
      <c r="H222" s="310">
        <v>222.2916</v>
      </c>
      <c r="I222" s="310"/>
      <c r="J222" s="310"/>
      <c r="K222" s="310">
        <v>43.806</v>
      </c>
      <c r="L222" s="310"/>
      <c r="M222" s="310"/>
      <c r="N222" s="310"/>
      <c r="O222" s="310"/>
      <c r="P222" s="310"/>
      <c r="Q222" s="310"/>
      <c r="R222" s="310">
        <v>3.8496</v>
      </c>
    </row>
    <row r="223" s="304" customFormat="1" ht="22.8" customHeight="1" spans="1:18">
      <c r="A223" s="309" t="s">
        <v>738</v>
      </c>
      <c r="B223" s="309"/>
      <c r="C223" s="309"/>
      <c r="D223" s="309" t="s">
        <v>738</v>
      </c>
      <c r="E223" s="309" t="s">
        <v>216</v>
      </c>
      <c r="F223" s="313">
        <v>269.9472</v>
      </c>
      <c r="G223" s="313"/>
      <c r="H223" s="313">
        <v>222.2916</v>
      </c>
      <c r="I223" s="313"/>
      <c r="J223" s="313"/>
      <c r="K223" s="313">
        <v>43.806</v>
      </c>
      <c r="L223" s="313"/>
      <c r="M223" s="313"/>
      <c r="N223" s="313"/>
      <c r="O223" s="313"/>
      <c r="P223" s="313"/>
      <c r="Q223" s="313"/>
      <c r="R223" s="313">
        <v>3.8496</v>
      </c>
    </row>
    <row r="224" s="304" customFormat="1" ht="22.8" customHeight="1" spans="1:18">
      <c r="A224" s="309" t="s">
        <v>738</v>
      </c>
      <c r="B224" s="309" t="s">
        <v>583</v>
      </c>
      <c r="C224" s="309"/>
      <c r="D224" s="309" t="s">
        <v>793</v>
      </c>
      <c r="E224" s="309" t="s">
        <v>219</v>
      </c>
      <c r="F224" s="313">
        <v>269.9472</v>
      </c>
      <c r="G224" s="313"/>
      <c r="H224" s="313">
        <v>222.2916</v>
      </c>
      <c r="I224" s="313"/>
      <c r="J224" s="313"/>
      <c r="K224" s="313">
        <v>43.806</v>
      </c>
      <c r="L224" s="313"/>
      <c r="M224" s="313"/>
      <c r="N224" s="313"/>
      <c r="O224" s="313"/>
      <c r="P224" s="313"/>
      <c r="Q224" s="313"/>
      <c r="R224" s="313">
        <v>3.8496</v>
      </c>
    </row>
    <row r="225" s="304" customFormat="1" ht="22.8" customHeight="1" spans="1:18">
      <c r="A225" s="314" t="s">
        <v>738</v>
      </c>
      <c r="B225" s="314" t="s">
        <v>583</v>
      </c>
      <c r="C225" s="314" t="s">
        <v>583</v>
      </c>
      <c r="D225" s="315" t="s">
        <v>799</v>
      </c>
      <c r="E225" s="316" t="s">
        <v>800</v>
      </c>
      <c r="F225" s="317">
        <v>43.806</v>
      </c>
      <c r="G225" s="318"/>
      <c r="H225" s="318"/>
      <c r="I225" s="318"/>
      <c r="J225" s="318"/>
      <c r="K225" s="318">
        <v>43.806</v>
      </c>
      <c r="L225" s="318"/>
      <c r="M225" s="318"/>
      <c r="N225" s="318"/>
      <c r="O225" s="318"/>
      <c r="P225" s="318"/>
      <c r="Q225" s="318"/>
      <c r="R225" s="318"/>
    </row>
    <row r="226" s="304" customFormat="1" ht="22.8" customHeight="1" spans="1:18">
      <c r="A226" s="314" t="s">
        <v>738</v>
      </c>
      <c r="B226" s="314" t="s">
        <v>583</v>
      </c>
      <c r="C226" s="314" t="s">
        <v>622</v>
      </c>
      <c r="D226" s="315" t="s">
        <v>801</v>
      </c>
      <c r="E226" s="316" t="s">
        <v>802</v>
      </c>
      <c r="F226" s="317">
        <v>226.1412</v>
      </c>
      <c r="G226" s="318"/>
      <c r="H226" s="318">
        <v>222.2916</v>
      </c>
      <c r="I226" s="318"/>
      <c r="J226" s="318"/>
      <c r="K226" s="318"/>
      <c r="L226" s="318"/>
      <c r="M226" s="318"/>
      <c r="N226" s="318"/>
      <c r="O226" s="318"/>
      <c r="P226" s="318"/>
      <c r="Q226" s="318"/>
      <c r="R226" s="318">
        <v>3.8496</v>
      </c>
    </row>
    <row r="227" s="304" customFormat="1" ht="22.8" customHeight="1" spans="1:18">
      <c r="A227" s="309"/>
      <c r="B227" s="309"/>
      <c r="C227" s="309"/>
      <c r="D227" s="312" t="s">
        <v>809</v>
      </c>
      <c r="E227" s="312" t="s">
        <v>810</v>
      </c>
      <c r="F227" s="310">
        <v>175.806</v>
      </c>
      <c r="G227" s="310">
        <v>10.1284</v>
      </c>
      <c r="H227" s="310">
        <v>122.8364</v>
      </c>
      <c r="I227" s="310"/>
      <c r="J227" s="310"/>
      <c r="K227" s="310">
        <v>40.7508</v>
      </c>
      <c r="L227" s="310"/>
      <c r="M227" s="310"/>
      <c r="N227" s="310"/>
      <c r="O227" s="310"/>
      <c r="P227" s="310"/>
      <c r="Q227" s="310"/>
      <c r="R227" s="310">
        <v>2.0904</v>
      </c>
    </row>
    <row r="228" s="304" customFormat="1" ht="22.8" customHeight="1" spans="1:18">
      <c r="A228" s="309" t="s">
        <v>738</v>
      </c>
      <c r="B228" s="309"/>
      <c r="C228" s="309"/>
      <c r="D228" s="309" t="s">
        <v>738</v>
      </c>
      <c r="E228" s="309" t="s">
        <v>216</v>
      </c>
      <c r="F228" s="313">
        <v>175.806</v>
      </c>
      <c r="G228" s="313">
        <v>10.1284</v>
      </c>
      <c r="H228" s="313">
        <v>122.8364</v>
      </c>
      <c r="I228" s="313"/>
      <c r="J228" s="313"/>
      <c r="K228" s="313">
        <v>40.7508</v>
      </c>
      <c r="L228" s="313"/>
      <c r="M228" s="313"/>
      <c r="N228" s="313"/>
      <c r="O228" s="313"/>
      <c r="P228" s="313"/>
      <c r="Q228" s="313"/>
      <c r="R228" s="313">
        <v>2.0904</v>
      </c>
    </row>
    <row r="229" s="304" customFormat="1" ht="22.8" customHeight="1" spans="1:18">
      <c r="A229" s="309" t="s">
        <v>738</v>
      </c>
      <c r="B229" s="309" t="s">
        <v>583</v>
      </c>
      <c r="C229" s="309"/>
      <c r="D229" s="309" t="s">
        <v>793</v>
      </c>
      <c r="E229" s="309" t="s">
        <v>219</v>
      </c>
      <c r="F229" s="313">
        <v>175.806</v>
      </c>
      <c r="G229" s="313">
        <v>10.1284</v>
      </c>
      <c r="H229" s="313">
        <v>122.8364</v>
      </c>
      <c r="I229" s="313"/>
      <c r="J229" s="313"/>
      <c r="K229" s="313">
        <v>40.7508</v>
      </c>
      <c r="L229" s="313"/>
      <c r="M229" s="313"/>
      <c r="N229" s="313"/>
      <c r="O229" s="313"/>
      <c r="P229" s="313"/>
      <c r="Q229" s="313"/>
      <c r="R229" s="313">
        <v>2.0904</v>
      </c>
    </row>
    <row r="230" s="304" customFormat="1" ht="22.8" customHeight="1" spans="1:18">
      <c r="A230" s="314" t="s">
        <v>738</v>
      </c>
      <c r="B230" s="314" t="s">
        <v>583</v>
      </c>
      <c r="C230" s="314" t="s">
        <v>583</v>
      </c>
      <c r="D230" s="315" t="s">
        <v>799</v>
      </c>
      <c r="E230" s="316" t="s">
        <v>800</v>
      </c>
      <c r="F230" s="317">
        <v>135.0552</v>
      </c>
      <c r="G230" s="318">
        <v>10.1284</v>
      </c>
      <c r="H230" s="318">
        <v>122.8364</v>
      </c>
      <c r="I230" s="318"/>
      <c r="J230" s="318"/>
      <c r="K230" s="318"/>
      <c r="L230" s="318"/>
      <c r="M230" s="318"/>
      <c r="N230" s="318"/>
      <c r="O230" s="318"/>
      <c r="P230" s="318"/>
      <c r="Q230" s="318"/>
      <c r="R230" s="318">
        <v>2.0904</v>
      </c>
    </row>
    <row r="231" s="304" customFormat="1" ht="22.8" customHeight="1" spans="1:18">
      <c r="A231" s="314" t="s">
        <v>738</v>
      </c>
      <c r="B231" s="314" t="s">
        <v>583</v>
      </c>
      <c r="C231" s="314" t="s">
        <v>622</v>
      </c>
      <c r="D231" s="315" t="s">
        <v>801</v>
      </c>
      <c r="E231" s="316" t="s">
        <v>802</v>
      </c>
      <c r="F231" s="317">
        <v>40.7508</v>
      </c>
      <c r="G231" s="318"/>
      <c r="H231" s="318"/>
      <c r="I231" s="318"/>
      <c r="J231" s="318"/>
      <c r="K231" s="318">
        <v>40.7508</v>
      </c>
      <c r="L231" s="318"/>
      <c r="M231" s="318"/>
      <c r="N231" s="318"/>
      <c r="O231" s="318"/>
      <c r="P231" s="318"/>
      <c r="Q231" s="318"/>
      <c r="R231" s="318"/>
    </row>
    <row r="232" s="304" customFormat="1" ht="22.8" customHeight="1" spans="1:18">
      <c r="A232" s="309"/>
      <c r="B232" s="309"/>
      <c r="C232" s="309"/>
      <c r="D232" s="312" t="s">
        <v>811</v>
      </c>
      <c r="E232" s="312" t="s">
        <v>812</v>
      </c>
      <c r="F232" s="310">
        <v>223.4844</v>
      </c>
      <c r="G232" s="310"/>
      <c r="H232" s="310">
        <v>161.9808</v>
      </c>
      <c r="I232" s="310"/>
      <c r="J232" s="310"/>
      <c r="K232" s="310">
        <v>58.026</v>
      </c>
      <c r="L232" s="310"/>
      <c r="M232" s="310"/>
      <c r="N232" s="310"/>
      <c r="O232" s="310"/>
      <c r="P232" s="310"/>
      <c r="Q232" s="310"/>
      <c r="R232" s="310">
        <v>3.4776</v>
      </c>
    </row>
    <row r="233" s="304" customFormat="1" ht="22.8" customHeight="1" spans="1:18">
      <c r="A233" s="309" t="s">
        <v>738</v>
      </c>
      <c r="B233" s="309"/>
      <c r="C233" s="309"/>
      <c r="D233" s="309" t="s">
        <v>738</v>
      </c>
      <c r="E233" s="309" t="s">
        <v>216</v>
      </c>
      <c r="F233" s="313">
        <v>223.4844</v>
      </c>
      <c r="G233" s="313"/>
      <c r="H233" s="313">
        <v>161.9808</v>
      </c>
      <c r="I233" s="313"/>
      <c r="J233" s="313"/>
      <c r="K233" s="313">
        <v>58.026</v>
      </c>
      <c r="L233" s="313"/>
      <c r="M233" s="313"/>
      <c r="N233" s="313"/>
      <c r="O233" s="313"/>
      <c r="P233" s="313"/>
      <c r="Q233" s="313"/>
      <c r="R233" s="313">
        <v>3.4776</v>
      </c>
    </row>
    <row r="234" s="304" customFormat="1" ht="22.8" customHeight="1" spans="1:18">
      <c r="A234" s="309" t="s">
        <v>738</v>
      </c>
      <c r="B234" s="309" t="s">
        <v>583</v>
      </c>
      <c r="C234" s="309"/>
      <c r="D234" s="309" t="s">
        <v>793</v>
      </c>
      <c r="E234" s="309" t="s">
        <v>219</v>
      </c>
      <c r="F234" s="313">
        <v>223.4844</v>
      </c>
      <c r="G234" s="313"/>
      <c r="H234" s="313">
        <v>161.9808</v>
      </c>
      <c r="I234" s="313"/>
      <c r="J234" s="313"/>
      <c r="K234" s="313">
        <v>58.026</v>
      </c>
      <c r="L234" s="313"/>
      <c r="M234" s="313"/>
      <c r="N234" s="313"/>
      <c r="O234" s="313"/>
      <c r="P234" s="313"/>
      <c r="Q234" s="313"/>
      <c r="R234" s="313">
        <v>3.4776</v>
      </c>
    </row>
    <row r="235" s="304" customFormat="1" ht="22.8" customHeight="1" spans="1:18">
      <c r="A235" s="314" t="s">
        <v>738</v>
      </c>
      <c r="B235" s="314" t="s">
        <v>583</v>
      </c>
      <c r="C235" s="314" t="s">
        <v>622</v>
      </c>
      <c r="D235" s="315" t="s">
        <v>801</v>
      </c>
      <c r="E235" s="316" t="s">
        <v>802</v>
      </c>
      <c r="F235" s="317">
        <v>223.4844</v>
      </c>
      <c r="G235" s="318"/>
      <c r="H235" s="318">
        <v>161.9808</v>
      </c>
      <c r="I235" s="318"/>
      <c r="J235" s="318"/>
      <c r="K235" s="318">
        <v>58.026</v>
      </c>
      <c r="L235" s="318"/>
      <c r="M235" s="318"/>
      <c r="N235" s="318"/>
      <c r="O235" s="318"/>
      <c r="P235" s="318"/>
      <c r="Q235" s="318"/>
      <c r="R235" s="318">
        <v>3.4776</v>
      </c>
    </row>
    <row r="236" s="304" customFormat="1" ht="22.8" customHeight="1" spans="1:18">
      <c r="A236" s="309"/>
      <c r="B236" s="309"/>
      <c r="C236" s="309"/>
      <c r="D236" s="312" t="s">
        <v>813</v>
      </c>
      <c r="E236" s="312" t="s">
        <v>814</v>
      </c>
      <c r="F236" s="310">
        <v>124.4364</v>
      </c>
      <c r="G236" s="310"/>
      <c r="H236" s="310">
        <v>94.5132</v>
      </c>
      <c r="I236" s="310"/>
      <c r="J236" s="310"/>
      <c r="K236" s="310">
        <v>29.178</v>
      </c>
      <c r="L236" s="310"/>
      <c r="M236" s="310"/>
      <c r="N236" s="310"/>
      <c r="O236" s="310"/>
      <c r="P236" s="310"/>
      <c r="Q236" s="310"/>
      <c r="R236" s="310">
        <v>0.7452</v>
      </c>
    </row>
    <row r="237" s="304" customFormat="1" ht="22.8" customHeight="1" spans="1:18">
      <c r="A237" s="309" t="s">
        <v>738</v>
      </c>
      <c r="B237" s="309"/>
      <c r="C237" s="309"/>
      <c r="D237" s="309" t="s">
        <v>738</v>
      </c>
      <c r="E237" s="309" t="s">
        <v>216</v>
      </c>
      <c r="F237" s="313">
        <v>124.4364</v>
      </c>
      <c r="G237" s="313"/>
      <c r="H237" s="313">
        <v>94.5132</v>
      </c>
      <c r="I237" s="313"/>
      <c r="J237" s="313"/>
      <c r="K237" s="313">
        <v>29.178</v>
      </c>
      <c r="L237" s="313"/>
      <c r="M237" s="313"/>
      <c r="N237" s="313"/>
      <c r="O237" s="313"/>
      <c r="P237" s="313"/>
      <c r="Q237" s="313"/>
      <c r="R237" s="313">
        <v>0.7452</v>
      </c>
    </row>
    <row r="238" s="304" customFormat="1" ht="22.8" customHeight="1" spans="1:18">
      <c r="A238" s="309" t="s">
        <v>738</v>
      </c>
      <c r="B238" s="309" t="s">
        <v>583</v>
      </c>
      <c r="C238" s="309"/>
      <c r="D238" s="309" t="s">
        <v>793</v>
      </c>
      <c r="E238" s="309" t="s">
        <v>219</v>
      </c>
      <c r="F238" s="313">
        <v>124.4364</v>
      </c>
      <c r="G238" s="313"/>
      <c r="H238" s="313">
        <v>94.5132</v>
      </c>
      <c r="I238" s="313"/>
      <c r="J238" s="313"/>
      <c r="K238" s="313">
        <v>29.178</v>
      </c>
      <c r="L238" s="313"/>
      <c r="M238" s="313"/>
      <c r="N238" s="313"/>
      <c r="O238" s="313"/>
      <c r="P238" s="313"/>
      <c r="Q238" s="313"/>
      <c r="R238" s="313">
        <v>0.7452</v>
      </c>
    </row>
    <row r="239" s="304" customFormat="1" ht="22.8" customHeight="1" spans="1:18">
      <c r="A239" s="314" t="s">
        <v>738</v>
      </c>
      <c r="B239" s="314" t="s">
        <v>583</v>
      </c>
      <c r="C239" s="314" t="s">
        <v>583</v>
      </c>
      <c r="D239" s="315" t="s">
        <v>799</v>
      </c>
      <c r="E239" s="316" t="s">
        <v>800</v>
      </c>
      <c r="F239" s="317">
        <v>124.4364</v>
      </c>
      <c r="G239" s="318"/>
      <c r="H239" s="318">
        <v>94.5132</v>
      </c>
      <c r="I239" s="318"/>
      <c r="J239" s="318"/>
      <c r="K239" s="318">
        <v>29.178</v>
      </c>
      <c r="L239" s="318"/>
      <c r="M239" s="318"/>
      <c r="N239" s="318"/>
      <c r="O239" s="318"/>
      <c r="P239" s="318"/>
      <c r="Q239" s="318"/>
      <c r="R239" s="318">
        <v>0.7452</v>
      </c>
    </row>
    <row r="240" s="304" customFormat="1" ht="22.8" customHeight="1" spans="1:18">
      <c r="A240" s="309"/>
      <c r="B240" s="309"/>
      <c r="C240" s="309"/>
      <c r="D240" s="312" t="s">
        <v>815</v>
      </c>
      <c r="E240" s="312" t="s">
        <v>816</v>
      </c>
      <c r="F240" s="310">
        <v>159.3796</v>
      </c>
      <c r="G240" s="310"/>
      <c r="H240" s="310">
        <v>128.2996</v>
      </c>
      <c r="I240" s="310"/>
      <c r="J240" s="310"/>
      <c r="K240" s="310">
        <v>28.35</v>
      </c>
      <c r="L240" s="310"/>
      <c r="M240" s="310"/>
      <c r="N240" s="310"/>
      <c r="O240" s="310"/>
      <c r="P240" s="310"/>
      <c r="Q240" s="310"/>
      <c r="R240" s="310">
        <v>2.73</v>
      </c>
    </row>
    <row r="241" s="304" customFormat="1" ht="22.8" customHeight="1" spans="1:18">
      <c r="A241" s="309" t="s">
        <v>738</v>
      </c>
      <c r="B241" s="309"/>
      <c r="C241" s="309"/>
      <c r="D241" s="309" t="s">
        <v>738</v>
      </c>
      <c r="E241" s="309" t="s">
        <v>216</v>
      </c>
      <c r="F241" s="313">
        <v>159.3796</v>
      </c>
      <c r="G241" s="313"/>
      <c r="H241" s="313">
        <v>128.2996</v>
      </c>
      <c r="I241" s="313"/>
      <c r="J241" s="313"/>
      <c r="K241" s="313">
        <v>28.35</v>
      </c>
      <c r="L241" s="313"/>
      <c r="M241" s="313"/>
      <c r="N241" s="313"/>
      <c r="O241" s="313"/>
      <c r="P241" s="313"/>
      <c r="Q241" s="313"/>
      <c r="R241" s="313">
        <v>2.73</v>
      </c>
    </row>
    <row r="242" s="304" customFormat="1" ht="22.8" customHeight="1" spans="1:18">
      <c r="A242" s="309" t="s">
        <v>738</v>
      </c>
      <c r="B242" s="309" t="s">
        <v>583</v>
      </c>
      <c r="C242" s="309"/>
      <c r="D242" s="309" t="s">
        <v>793</v>
      </c>
      <c r="E242" s="309" t="s">
        <v>219</v>
      </c>
      <c r="F242" s="313">
        <v>159.3796</v>
      </c>
      <c r="G242" s="313"/>
      <c r="H242" s="313">
        <v>128.2996</v>
      </c>
      <c r="I242" s="313"/>
      <c r="J242" s="313"/>
      <c r="K242" s="313">
        <v>28.35</v>
      </c>
      <c r="L242" s="313"/>
      <c r="M242" s="313"/>
      <c r="N242" s="313"/>
      <c r="O242" s="313"/>
      <c r="P242" s="313"/>
      <c r="Q242" s="313"/>
      <c r="R242" s="313">
        <v>2.73</v>
      </c>
    </row>
    <row r="243" s="304" customFormat="1" ht="22.8" customHeight="1" spans="1:18">
      <c r="A243" s="314" t="s">
        <v>738</v>
      </c>
      <c r="B243" s="314" t="s">
        <v>583</v>
      </c>
      <c r="C243" s="314" t="s">
        <v>583</v>
      </c>
      <c r="D243" s="315" t="s">
        <v>799</v>
      </c>
      <c r="E243" s="316" t="s">
        <v>800</v>
      </c>
      <c r="F243" s="317">
        <v>159.3796</v>
      </c>
      <c r="G243" s="318"/>
      <c r="H243" s="318">
        <v>128.2996</v>
      </c>
      <c r="I243" s="318"/>
      <c r="J243" s="318"/>
      <c r="K243" s="318">
        <v>28.35</v>
      </c>
      <c r="L243" s="318"/>
      <c r="M243" s="318"/>
      <c r="N243" s="318"/>
      <c r="O243" s="318"/>
      <c r="P243" s="318"/>
      <c r="Q243" s="318"/>
      <c r="R243" s="318">
        <v>2.73</v>
      </c>
    </row>
    <row r="244" s="304" customFormat="1" ht="22.8" customHeight="1" spans="1:18">
      <c r="A244" s="309"/>
      <c r="B244" s="309"/>
      <c r="C244" s="309"/>
      <c r="D244" s="312" t="s">
        <v>817</v>
      </c>
      <c r="E244" s="312" t="s">
        <v>818</v>
      </c>
      <c r="F244" s="310">
        <v>186.166</v>
      </c>
      <c r="G244" s="310"/>
      <c r="H244" s="310">
        <v>144.3436</v>
      </c>
      <c r="I244" s="310"/>
      <c r="J244" s="310"/>
      <c r="K244" s="310">
        <v>39.2136</v>
      </c>
      <c r="L244" s="310"/>
      <c r="M244" s="310"/>
      <c r="N244" s="310"/>
      <c r="O244" s="310"/>
      <c r="P244" s="310"/>
      <c r="Q244" s="310"/>
      <c r="R244" s="310">
        <v>2.6088</v>
      </c>
    </row>
    <row r="245" s="304" customFormat="1" ht="22.8" customHeight="1" spans="1:18">
      <c r="A245" s="309" t="s">
        <v>738</v>
      </c>
      <c r="B245" s="309"/>
      <c r="C245" s="309"/>
      <c r="D245" s="309" t="s">
        <v>738</v>
      </c>
      <c r="E245" s="309" t="s">
        <v>216</v>
      </c>
      <c r="F245" s="313">
        <v>186.166</v>
      </c>
      <c r="G245" s="313"/>
      <c r="H245" s="313">
        <v>144.3436</v>
      </c>
      <c r="I245" s="313"/>
      <c r="J245" s="313"/>
      <c r="K245" s="313">
        <v>39.2136</v>
      </c>
      <c r="L245" s="313"/>
      <c r="M245" s="313"/>
      <c r="N245" s="313"/>
      <c r="O245" s="313"/>
      <c r="P245" s="313"/>
      <c r="Q245" s="313"/>
      <c r="R245" s="313">
        <v>2.6088</v>
      </c>
    </row>
    <row r="246" s="304" customFormat="1" ht="22.8" customHeight="1" spans="1:18">
      <c r="A246" s="309" t="s">
        <v>738</v>
      </c>
      <c r="B246" s="309" t="s">
        <v>583</v>
      </c>
      <c r="C246" s="309"/>
      <c r="D246" s="309" t="s">
        <v>793</v>
      </c>
      <c r="E246" s="309" t="s">
        <v>219</v>
      </c>
      <c r="F246" s="313">
        <v>186.166</v>
      </c>
      <c r="G246" s="313"/>
      <c r="H246" s="313">
        <v>144.3436</v>
      </c>
      <c r="I246" s="313"/>
      <c r="J246" s="313"/>
      <c r="K246" s="313">
        <v>39.2136</v>
      </c>
      <c r="L246" s="313"/>
      <c r="M246" s="313"/>
      <c r="N246" s="313"/>
      <c r="O246" s="313"/>
      <c r="P246" s="313"/>
      <c r="Q246" s="313"/>
      <c r="R246" s="313">
        <v>2.6088</v>
      </c>
    </row>
    <row r="247" s="304" customFormat="1" ht="22.8" customHeight="1" spans="1:18">
      <c r="A247" s="314" t="s">
        <v>738</v>
      </c>
      <c r="B247" s="314" t="s">
        <v>583</v>
      </c>
      <c r="C247" s="314" t="s">
        <v>622</v>
      </c>
      <c r="D247" s="315" t="s">
        <v>801</v>
      </c>
      <c r="E247" s="316" t="s">
        <v>802</v>
      </c>
      <c r="F247" s="317">
        <v>186.166</v>
      </c>
      <c r="G247" s="318"/>
      <c r="H247" s="318">
        <v>144.3436</v>
      </c>
      <c r="I247" s="318"/>
      <c r="J247" s="318"/>
      <c r="K247" s="318">
        <v>39.2136</v>
      </c>
      <c r="L247" s="318"/>
      <c r="M247" s="318"/>
      <c r="N247" s="318"/>
      <c r="O247" s="318"/>
      <c r="P247" s="318"/>
      <c r="Q247" s="318"/>
      <c r="R247" s="318">
        <v>2.6088</v>
      </c>
    </row>
    <row r="248" s="304" customFormat="1" ht="22.8" customHeight="1" spans="1:18">
      <c r="A248" s="309"/>
      <c r="B248" s="309"/>
      <c r="C248" s="309"/>
      <c r="D248" s="312" t="s">
        <v>819</v>
      </c>
      <c r="E248" s="312" t="s">
        <v>820</v>
      </c>
      <c r="F248" s="310">
        <v>245.6876</v>
      </c>
      <c r="G248" s="310"/>
      <c r="H248" s="310">
        <v>217.0256</v>
      </c>
      <c r="I248" s="310"/>
      <c r="J248" s="310"/>
      <c r="K248" s="310">
        <v>27.792</v>
      </c>
      <c r="L248" s="310"/>
      <c r="M248" s="310"/>
      <c r="N248" s="310"/>
      <c r="O248" s="310"/>
      <c r="P248" s="310"/>
      <c r="Q248" s="310"/>
      <c r="R248" s="310">
        <v>0.87</v>
      </c>
    </row>
    <row r="249" s="304" customFormat="1" ht="22.8" customHeight="1" spans="1:18">
      <c r="A249" s="309" t="s">
        <v>738</v>
      </c>
      <c r="B249" s="309"/>
      <c r="C249" s="309"/>
      <c r="D249" s="309" t="s">
        <v>738</v>
      </c>
      <c r="E249" s="309" t="s">
        <v>216</v>
      </c>
      <c r="F249" s="313">
        <v>245.6876</v>
      </c>
      <c r="G249" s="313"/>
      <c r="H249" s="313">
        <v>217.0256</v>
      </c>
      <c r="I249" s="313"/>
      <c r="J249" s="313"/>
      <c r="K249" s="313">
        <v>27.792</v>
      </c>
      <c r="L249" s="313"/>
      <c r="M249" s="313"/>
      <c r="N249" s="313"/>
      <c r="O249" s="313"/>
      <c r="P249" s="313"/>
      <c r="Q249" s="313"/>
      <c r="R249" s="313">
        <v>0.87</v>
      </c>
    </row>
    <row r="250" s="304" customFormat="1" ht="22.8" customHeight="1" spans="1:18">
      <c r="A250" s="309" t="s">
        <v>738</v>
      </c>
      <c r="B250" s="309" t="s">
        <v>583</v>
      </c>
      <c r="C250" s="309"/>
      <c r="D250" s="309" t="s">
        <v>793</v>
      </c>
      <c r="E250" s="309" t="s">
        <v>219</v>
      </c>
      <c r="F250" s="313">
        <v>245.6876</v>
      </c>
      <c r="G250" s="313"/>
      <c r="H250" s="313">
        <v>217.0256</v>
      </c>
      <c r="I250" s="313"/>
      <c r="J250" s="313"/>
      <c r="K250" s="313">
        <v>27.792</v>
      </c>
      <c r="L250" s="313"/>
      <c r="M250" s="313"/>
      <c r="N250" s="313"/>
      <c r="O250" s="313"/>
      <c r="P250" s="313"/>
      <c r="Q250" s="313"/>
      <c r="R250" s="313">
        <v>0.87</v>
      </c>
    </row>
    <row r="251" s="304" customFormat="1" ht="22.8" customHeight="1" spans="1:18">
      <c r="A251" s="314" t="s">
        <v>738</v>
      </c>
      <c r="B251" s="314" t="s">
        <v>583</v>
      </c>
      <c r="C251" s="314" t="s">
        <v>583</v>
      </c>
      <c r="D251" s="315" t="s">
        <v>799</v>
      </c>
      <c r="E251" s="316" t="s">
        <v>800</v>
      </c>
      <c r="F251" s="317">
        <v>245.6876</v>
      </c>
      <c r="G251" s="318"/>
      <c r="H251" s="318">
        <v>217.0256</v>
      </c>
      <c r="I251" s="318"/>
      <c r="J251" s="318"/>
      <c r="K251" s="318">
        <v>27.792</v>
      </c>
      <c r="L251" s="318"/>
      <c r="M251" s="318"/>
      <c r="N251" s="318"/>
      <c r="O251" s="318"/>
      <c r="P251" s="318"/>
      <c r="Q251" s="318"/>
      <c r="R251" s="318">
        <v>0.87</v>
      </c>
    </row>
    <row r="252" s="304" customFormat="1" ht="22.8" customHeight="1" spans="1:18">
      <c r="A252" s="309"/>
      <c r="B252" s="309"/>
      <c r="C252" s="309"/>
      <c r="D252" s="312" t="s">
        <v>821</v>
      </c>
      <c r="E252" s="312" t="s">
        <v>822</v>
      </c>
      <c r="F252" s="310">
        <v>316.8072</v>
      </c>
      <c r="G252" s="310"/>
      <c r="H252" s="310">
        <v>278.4084</v>
      </c>
      <c r="I252" s="310"/>
      <c r="J252" s="310"/>
      <c r="K252" s="310">
        <v>35.79</v>
      </c>
      <c r="L252" s="310"/>
      <c r="M252" s="310"/>
      <c r="N252" s="310"/>
      <c r="O252" s="310"/>
      <c r="P252" s="310"/>
      <c r="Q252" s="310"/>
      <c r="R252" s="310">
        <v>2.6088</v>
      </c>
    </row>
    <row r="253" s="304" customFormat="1" ht="22.8" customHeight="1" spans="1:18">
      <c r="A253" s="309" t="s">
        <v>738</v>
      </c>
      <c r="B253" s="309"/>
      <c r="C253" s="309"/>
      <c r="D253" s="309" t="s">
        <v>738</v>
      </c>
      <c r="E253" s="309" t="s">
        <v>216</v>
      </c>
      <c r="F253" s="313">
        <v>316.8072</v>
      </c>
      <c r="G253" s="313"/>
      <c r="H253" s="313">
        <v>278.4084</v>
      </c>
      <c r="I253" s="313"/>
      <c r="J253" s="313"/>
      <c r="K253" s="313">
        <v>35.79</v>
      </c>
      <c r="L253" s="313"/>
      <c r="M253" s="313"/>
      <c r="N253" s="313"/>
      <c r="O253" s="313"/>
      <c r="P253" s="313"/>
      <c r="Q253" s="313"/>
      <c r="R253" s="313">
        <v>2.6088</v>
      </c>
    </row>
    <row r="254" s="304" customFormat="1" ht="22.8" customHeight="1" spans="1:18">
      <c r="A254" s="309" t="s">
        <v>738</v>
      </c>
      <c r="B254" s="309" t="s">
        <v>583</v>
      </c>
      <c r="C254" s="309"/>
      <c r="D254" s="309" t="s">
        <v>793</v>
      </c>
      <c r="E254" s="309" t="s">
        <v>219</v>
      </c>
      <c r="F254" s="313">
        <v>316.8072</v>
      </c>
      <c r="G254" s="313"/>
      <c r="H254" s="313">
        <v>278.4084</v>
      </c>
      <c r="I254" s="313"/>
      <c r="J254" s="313"/>
      <c r="K254" s="313">
        <v>35.79</v>
      </c>
      <c r="L254" s="313"/>
      <c r="M254" s="313"/>
      <c r="N254" s="313"/>
      <c r="O254" s="313"/>
      <c r="P254" s="313"/>
      <c r="Q254" s="313"/>
      <c r="R254" s="313">
        <v>2.6088</v>
      </c>
    </row>
    <row r="255" s="304" customFormat="1" ht="22.8" customHeight="1" spans="1:18">
      <c r="A255" s="314" t="s">
        <v>738</v>
      </c>
      <c r="B255" s="314" t="s">
        <v>583</v>
      </c>
      <c r="C255" s="314" t="s">
        <v>583</v>
      </c>
      <c r="D255" s="315" t="s">
        <v>799</v>
      </c>
      <c r="E255" s="316" t="s">
        <v>800</v>
      </c>
      <c r="F255" s="317">
        <v>38.3988</v>
      </c>
      <c r="G255" s="318"/>
      <c r="H255" s="318"/>
      <c r="I255" s="318"/>
      <c r="J255" s="318"/>
      <c r="K255" s="318">
        <v>35.79</v>
      </c>
      <c r="L255" s="318"/>
      <c r="M255" s="318"/>
      <c r="N255" s="318"/>
      <c r="O255" s="318"/>
      <c r="P255" s="318"/>
      <c r="Q255" s="318"/>
      <c r="R255" s="318">
        <v>2.6088</v>
      </c>
    </row>
    <row r="256" s="304" customFormat="1" ht="22.8" customHeight="1" spans="1:18">
      <c r="A256" s="314" t="s">
        <v>738</v>
      </c>
      <c r="B256" s="314" t="s">
        <v>583</v>
      </c>
      <c r="C256" s="314" t="s">
        <v>622</v>
      </c>
      <c r="D256" s="315" t="s">
        <v>801</v>
      </c>
      <c r="E256" s="316" t="s">
        <v>802</v>
      </c>
      <c r="F256" s="317">
        <v>278.4084</v>
      </c>
      <c r="G256" s="318"/>
      <c r="H256" s="318">
        <v>278.4084</v>
      </c>
      <c r="I256" s="318"/>
      <c r="J256" s="318"/>
      <c r="K256" s="318"/>
      <c r="L256" s="318"/>
      <c r="M256" s="318"/>
      <c r="N256" s="318"/>
      <c r="O256" s="318"/>
      <c r="P256" s="318"/>
      <c r="Q256" s="318"/>
      <c r="R256" s="318"/>
    </row>
    <row r="257" s="304" customFormat="1" ht="22.8" customHeight="1" spans="1:18">
      <c r="A257" s="309"/>
      <c r="B257" s="309"/>
      <c r="C257" s="309"/>
      <c r="D257" s="312" t="s">
        <v>823</v>
      </c>
      <c r="E257" s="312" t="s">
        <v>824</v>
      </c>
      <c r="F257" s="310">
        <v>272.8538</v>
      </c>
      <c r="G257" s="310"/>
      <c r="H257" s="310">
        <v>242.4428</v>
      </c>
      <c r="I257" s="310"/>
      <c r="J257" s="310"/>
      <c r="K257" s="310">
        <v>30.411</v>
      </c>
      <c r="L257" s="310"/>
      <c r="M257" s="310"/>
      <c r="N257" s="310"/>
      <c r="O257" s="310"/>
      <c r="P257" s="310"/>
      <c r="Q257" s="310"/>
      <c r="R257" s="310"/>
    </row>
    <row r="258" s="304" customFormat="1" ht="22.8" customHeight="1" spans="1:18">
      <c r="A258" s="309" t="s">
        <v>738</v>
      </c>
      <c r="B258" s="309"/>
      <c r="C258" s="309"/>
      <c r="D258" s="309" t="s">
        <v>738</v>
      </c>
      <c r="E258" s="309" t="s">
        <v>216</v>
      </c>
      <c r="F258" s="313">
        <v>272.8538</v>
      </c>
      <c r="G258" s="313"/>
      <c r="H258" s="313">
        <v>242.4428</v>
      </c>
      <c r="I258" s="313"/>
      <c r="J258" s="313"/>
      <c r="K258" s="313">
        <v>30.411</v>
      </c>
      <c r="L258" s="313"/>
      <c r="M258" s="313"/>
      <c r="N258" s="313"/>
      <c r="O258" s="313"/>
      <c r="P258" s="313"/>
      <c r="Q258" s="313"/>
      <c r="R258" s="313"/>
    </row>
    <row r="259" s="304" customFormat="1" ht="22.8" customHeight="1" spans="1:18">
      <c r="A259" s="309" t="s">
        <v>738</v>
      </c>
      <c r="B259" s="309" t="s">
        <v>583</v>
      </c>
      <c r="C259" s="309"/>
      <c r="D259" s="309" t="s">
        <v>793</v>
      </c>
      <c r="E259" s="309" t="s">
        <v>219</v>
      </c>
      <c r="F259" s="313">
        <v>272.8538</v>
      </c>
      <c r="G259" s="313"/>
      <c r="H259" s="313">
        <v>242.4428</v>
      </c>
      <c r="I259" s="313"/>
      <c r="J259" s="313"/>
      <c r="K259" s="313">
        <v>30.411</v>
      </c>
      <c r="L259" s="313"/>
      <c r="M259" s="313"/>
      <c r="N259" s="313"/>
      <c r="O259" s="313"/>
      <c r="P259" s="313"/>
      <c r="Q259" s="313"/>
      <c r="R259" s="313"/>
    </row>
    <row r="260" s="304" customFormat="1" ht="22.8" customHeight="1" spans="1:18">
      <c r="A260" s="314" t="s">
        <v>738</v>
      </c>
      <c r="B260" s="314" t="s">
        <v>583</v>
      </c>
      <c r="C260" s="314" t="s">
        <v>583</v>
      </c>
      <c r="D260" s="315" t="s">
        <v>799</v>
      </c>
      <c r="E260" s="316" t="s">
        <v>800</v>
      </c>
      <c r="F260" s="317">
        <v>272.8538</v>
      </c>
      <c r="G260" s="318"/>
      <c r="H260" s="318">
        <v>242.4428</v>
      </c>
      <c r="I260" s="318"/>
      <c r="J260" s="318"/>
      <c r="K260" s="318">
        <v>30.411</v>
      </c>
      <c r="L260" s="318"/>
      <c r="M260" s="318"/>
      <c r="N260" s="318"/>
      <c r="O260" s="318"/>
      <c r="P260" s="318"/>
      <c r="Q260" s="318"/>
      <c r="R260" s="318"/>
    </row>
    <row r="261" s="304" customFormat="1" ht="22.8" customHeight="1" spans="1:18">
      <c r="A261" s="309"/>
      <c r="B261" s="309"/>
      <c r="C261" s="309"/>
      <c r="D261" s="312" t="s">
        <v>825</v>
      </c>
      <c r="E261" s="312" t="s">
        <v>826</v>
      </c>
      <c r="F261" s="310">
        <v>220.1084</v>
      </c>
      <c r="G261" s="310"/>
      <c r="H261" s="310">
        <v>177.2984</v>
      </c>
      <c r="I261" s="310"/>
      <c r="J261" s="310"/>
      <c r="K261" s="310">
        <v>40.698</v>
      </c>
      <c r="L261" s="310"/>
      <c r="M261" s="310"/>
      <c r="N261" s="310"/>
      <c r="O261" s="310"/>
      <c r="P261" s="310"/>
      <c r="Q261" s="310"/>
      <c r="R261" s="310">
        <v>2.112</v>
      </c>
    </row>
    <row r="262" s="304" customFormat="1" ht="22.8" customHeight="1" spans="1:18">
      <c r="A262" s="309" t="s">
        <v>738</v>
      </c>
      <c r="B262" s="309"/>
      <c r="C262" s="309"/>
      <c r="D262" s="309" t="s">
        <v>738</v>
      </c>
      <c r="E262" s="309" t="s">
        <v>216</v>
      </c>
      <c r="F262" s="313">
        <v>220.1084</v>
      </c>
      <c r="G262" s="313"/>
      <c r="H262" s="313">
        <v>177.2984</v>
      </c>
      <c r="I262" s="313"/>
      <c r="J262" s="313"/>
      <c r="K262" s="313">
        <v>40.698</v>
      </c>
      <c r="L262" s="313"/>
      <c r="M262" s="313"/>
      <c r="N262" s="313"/>
      <c r="O262" s="313"/>
      <c r="P262" s="313"/>
      <c r="Q262" s="313"/>
      <c r="R262" s="313">
        <v>2.112</v>
      </c>
    </row>
    <row r="263" s="304" customFormat="1" ht="22.8" customHeight="1" spans="1:18">
      <c r="A263" s="309" t="s">
        <v>738</v>
      </c>
      <c r="B263" s="309" t="s">
        <v>583</v>
      </c>
      <c r="C263" s="309"/>
      <c r="D263" s="309" t="s">
        <v>793</v>
      </c>
      <c r="E263" s="309" t="s">
        <v>219</v>
      </c>
      <c r="F263" s="313">
        <v>220.1084</v>
      </c>
      <c r="G263" s="313"/>
      <c r="H263" s="313">
        <v>177.2984</v>
      </c>
      <c r="I263" s="313"/>
      <c r="J263" s="313"/>
      <c r="K263" s="313">
        <v>40.698</v>
      </c>
      <c r="L263" s="313"/>
      <c r="M263" s="313"/>
      <c r="N263" s="313"/>
      <c r="O263" s="313"/>
      <c r="P263" s="313"/>
      <c r="Q263" s="313"/>
      <c r="R263" s="313">
        <v>2.112</v>
      </c>
    </row>
    <row r="264" s="304" customFormat="1" ht="22.8" customHeight="1" spans="1:18">
      <c r="A264" s="314" t="s">
        <v>738</v>
      </c>
      <c r="B264" s="314" t="s">
        <v>583</v>
      </c>
      <c r="C264" s="314" t="s">
        <v>583</v>
      </c>
      <c r="D264" s="315" t="s">
        <v>799</v>
      </c>
      <c r="E264" s="316" t="s">
        <v>800</v>
      </c>
      <c r="F264" s="317">
        <v>220.1084</v>
      </c>
      <c r="G264" s="318"/>
      <c r="H264" s="318">
        <v>177.2984</v>
      </c>
      <c r="I264" s="318"/>
      <c r="J264" s="318"/>
      <c r="K264" s="318">
        <v>40.698</v>
      </c>
      <c r="L264" s="318"/>
      <c r="M264" s="318"/>
      <c r="N264" s="318"/>
      <c r="O264" s="318"/>
      <c r="P264" s="318"/>
      <c r="Q264" s="318"/>
      <c r="R264" s="318">
        <v>2.112</v>
      </c>
    </row>
    <row r="265" s="304" customFormat="1" ht="22.8" customHeight="1" spans="1:18">
      <c r="A265" s="309"/>
      <c r="B265" s="309"/>
      <c r="C265" s="309"/>
      <c r="D265" s="312" t="s">
        <v>827</v>
      </c>
      <c r="E265" s="312" t="s">
        <v>828</v>
      </c>
      <c r="F265" s="310">
        <v>239.956</v>
      </c>
      <c r="G265" s="310"/>
      <c r="H265" s="310">
        <v>203.704</v>
      </c>
      <c r="I265" s="310"/>
      <c r="J265" s="310"/>
      <c r="K265" s="310">
        <v>36.252</v>
      </c>
      <c r="L265" s="310"/>
      <c r="M265" s="310"/>
      <c r="N265" s="310"/>
      <c r="O265" s="310"/>
      <c r="P265" s="310"/>
      <c r="Q265" s="310"/>
      <c r="R265" s="310"/>
    </row>
    <row r="266" s="304" customFormat="1" ht="22.8" customHeight="1" spans="1:18">
      <c r="A266" s="309" t="s">
        <v>738</v>
      </c>
      <c r="B266" s="309"/>
      <c r="C266" s="309"/>
      <c r="D266" s="309" t="s">
        <v>738</v>
      </c>
      <c r="E266" s="309" t="s">
        <v>216</v>
      </c>
      <c r="F266" s="313">
        <v>239.956</v>
      </c>
      <c r="G266" s="313"/>
      <c r="H266" s="313">
        <v>203.704</v>
      </c>
      <c r="I266" s="313"/>
      <c r="J266" s="313"/>
      <c r="K266" s="313">
        <v>36.252</v>
      </c>
      <c r="L266" s="313"/>
      <c r="M266" s="313"/>
      <c r="N266" s="313"/>
      <c r="O266" s="313"/>
      <c r="P266" s="313"/>
      <c r="Q266" s="313"/>
      <c r="R266" s="313"/>
    </row>
    <row r="267" s="304" customFormat="1" ht="22.8" customHeight="1" spans="1:18">
      <c r="A267" s="309" t="s">
        <v>738</v>
      </c>
      <c r="B267" s="309" t="s">
        <v>583</v>
      </c>
      <c r="C267" s="309"/>
      <c r="D267" s="309" t="s">
        <v>793</v>
      </c>
      <c r="E267" s="309" t="s">
        <v>219</v>
      </c>
      <c r="F267" s="313">
        <v>239.956</v>
      </c>
      <c r="G267" s="313"/>
      <c r="H267" s="313">
        <v>203.704</v>
      </c>
      <c r="I267" s="313"/>
      <c r="J267" s="313"/>
      <c r="K267" s="313">
        <v>36.252</v>
      </c>
      <c r="L267" s="313"/>
      <c r="M267" s="313"/>
      <c r="N267" s="313"/>
      <c r="O267" s="313"/>
      <c r="P267" s="313"/>
      <c r="Q267" s="313"/>
      <c r="R267" s="313"/>
    </row>
    <row r="268" s="304" customFormat="1" ht="22.8" customHeight="1" spans="1:18">
      <c r="A268" s="314" t="s">
        <v>738</v>
      </c>
      <c r="B268" s="314" t="s">
        <v>583</v>
      </c>
      <c r="C268" s="314" t="s">
        <v>583</v>
      </c>
      <c r="D268" s="315" t="s">
        <v>799</v>
      </c>
      <c r="E268" s="316" t="s">
        <v>800</v>
      </c>
      <c r="F268" s="317">
        <v>239.956</v>
      </c>
      <c r="G268" s="318"/>
      <c r="H268" s="318">
        <v>203.704</v>
      </c>
      <c r="I268" s="318"/>
      <c r="J268" s="318"/>
      <c r="K268" s="318">
        <v>36.252</v>
      </c>
      <c r="L268" s="318"/>
      <c r="M268" s="318"/>
      <c r="N268" s="318"/>
      <c r="O268" s="318"/>
      <c r="P268" s="318"/>
      <c r="Q268" s="318"/>
      <c r="R268" s="318"/>
    </row>
    <row r="269" s="304" customFormat="1" ht="22.8" customHeight="1" spans="1:18">
      <c r="A269" s="309"/>
      <c r="B269" s="309"/>
      <c r="C269" s="309"/>
      <c r="D269" s="312" t="s">
        <v>829</v>
      </c>
      <c r="E269" s="312" t="s">
        <v>830</v>
      </c>
      <c r="F269" s="310">
        <v>186.08</v>
      </c>
      <c r="G269" s="310"/>
      <c r="H269" s="310">
        <v>151.4144</v>
      </c>
      <c r="I269" s="310"/>
      <c r="J269" s="310"/>
      <c r="K269" s="310">
        <v>34.044</v>
      </c>
      <c r="L269" s="310"/>
      <c r="M269" s="310"/>
      <c r="N269" s="310"/>
      <c r="O269" s="310"/>
      <c r="P269" s="310"/>
      <c r="Q269" s="310"/>
      <c r="R269" s="310">
        <v>0.6216</v>
      </c>
    </row>
    <row r="270" s="304" customFormat="1" ht="22.8" customHeight="1" spans="1:18">
      <c r="A270" s="309" t="s">
        <v>738</v>
      </c>
      <c r="B270" s="309"/>
      <c r="C270" s="309"/>
      <c r="D270" s="309" t="s">
        <v>738</v>
      </c>
      <c r="E270" s="309" t="s">
        <v>216</v>
      </c>
      <c r="F270" s="313">
        <v>186.08</v>
      </c>
      <c r="G270" s="313"/>
      <c r="H270" s="313">
        <v>151.4144</v>
      </c>
      <c r="I270" s="313"/>
      <c r="J270" s="313"/>
      <c r="K270" s="313">
        <v>34.044</v>
      </c>
      <c r="L270" s="313"/>
      <c r="M270" s="313"/>
      <c r="N270" s="313"/>
      <c r="O270" s="313"/>
      <c r="P270" s="313"/>
      <c r="Q270" s="313"/>
      <c r="R270" s="313">
        <v>0.6216</v>
      </c>
    </row>
    <row r="271" s="304" customFormat="1" ht="22.8" customHeight="1" spans="1:18">
      <c r="A271" s="309" t="s">
        <v>738</v>
      </c>
      <c r="B271" s="309" t="s">
        <v>583</v>
      </c>
      <c r="C271" s="309"/>
      <c r="D271" s="309" t="s">
        <v>793</v>
      </c>
      <c r="E271" s="309" t="s">
        <v>219</v>
      </c>
      <c r="F271" s="313">
        <v>186.08</v>
      </c>
      <c r="G271" s="313"/>
      <c r="H271" s="313">
        <v>151.4144</v>
      </c>
      <c r="I271" s="313"/>
      <c r="J271" s="313"/>
      <c r="K271" s="313">
        <v>34.044</v>
      </c>
      <c r="L271" s="313"/>
      <c r="M271" s="313"/>
      <c r="N271" s="313"/>
      <c r="O271" s="313"/>
      <c r="P271" s="313"/>
      <c r="Q271" s="313"/>
      <c r="R271" s="313">
        <v>0.6216</v>
      </c>
    </row>
    <row r="272" s="304" customFormat="1" ht="22.8" customHeight="1" spans="1:18">
      <c r="A272" s="314" t="s">
        <v>738</v>
      </c>
      <c r="B272" s="314" t="s">
        <v>583</v>
      </c>
      <c r="C272" s="314" t="s">
        <v>583</v>
      </c>
      <c r="D272" s="315" t="s">
        <v>799</v>
      </c>
      <c r="E272" s="316" t="s">
        <v>800</v>
      </c>
      <c r="F272" s="317">
        <v>186.08</v>
      </c>
      <c r="G272" s="318"/>
      <c r="H272" s="318">
        <v>151.4144</v>
      </c>
      <c r="I272" s="318"/>
      <c r="J272" s="318"/>
      <c r="K272" s="318">
        <v>34.044</v>
      </c>
      <c r="L272" s="318"/>
      <c r="M272" s="318"/>
      <c r="N272" s="318"/>
      <c r="O272" s="318"/>
      <c r="P272" s="318"/>
      <c r="Q272" s="318"/>
      <c r="R272" s="318">
        <v>0.6216</v>
      </c>
    </row>
    <row r="273" s="304" customFormat="1" ht="22.8" customHeight="1" spans="1:18">
      <c r="A273" s="309"/>
      <c r="B273" s="309"/>
      <c r="C273" s="309"/>
      <c r="D273" s="312" t="s">
        <v>831</v>
      </c>
      <c r="E273" s="312" t="s">
        <v>832</v>
      </c>
      <c r="F273" s="310">
        <v>210.6448</v>
      </c>
      <c r="G273" s="310"/>
      <c r="H273" s="310">
        <v>181.4128</v>
      </c>
      <c r="I273" s="310"/>
      <c r="J273" s="310"/>
      <c r="K273" s="310">
        <v>29.232</v>
      </c>
      <c r="L273" s="310"/>
      <c r="M273" s="310"/>
      <c r="N273" s="310"/>
      <c r="O273" s="310"/>
      <c r="P273" s="310"/>
      <c r="Q273" s="310"/>
      <c r="R273" s="310"/>
    </row>
    <row r="274" s="304" customFormat="1" ht="22.8" customHeight="1" spans="1:18">
      <c r="A274" s="309" t="s">
        <v>738</v>
      </c>
      <c r="B274" s="309"/>
      <c r="C274" s="309"/>
      <c r="D274" s="309" t="s">
        <v>738</v>
      </c>
      <c r="E274" s="309" t="s">
        <v>216</v>
      </c>
      <c r="F274" s="313">
        <v>210.6448</v>
      </c>
      <c r="G274" s="313"/>
      <c r="H274" s="313">
        <v>181.4128</v>
      </c>
      <c r="I274" s="313"/>
      <c r="J274" s="313"/>
      <c r="K274" s="313">
        <v>29.232</v>
      </c>
      <c r="L274" s="313"/>
      <c r="M274" s="313"/>
      <c r="N274" s="313"/>
      <c r="O274" s="313"/>
      <c r="P274" s="313"/>
      <c r="Q274" s="313"/>
      <c r="R274" s="313"/>
    </row>
    <row r="275" s="304" customFormat="1" ht="22.8" customHeight="1" spans="1:18">
      <c r="A275" s="309" t="s">
        <v>738</v>
      </c>
      <c r="B275" s="309" t="s">
        <v>583</v>
      </c>
      <c r="C275" s="309"/>
      <c r="D275" s="309" t="s">
        <v>793</v>
      </c>
      <c r="E275" s="309" t="s">
        <v>219</v>
      </c>
      <c r="F275" s="313">
        <v>210.6448</v>
      </c>
      <c r="G275" s="313"/>
      <c r="H275" s="313">
        <v>181.4128</v>
      </c>
      <c r="I275" s="313"/>
      <c r="J275" s="313"/>
      <c r="K275" s="313">
        <v>29.232</v>
      </c>
      <c r="L275" s="313"/>
      <c r="M275" s="313"/>
      <c r="N275" s="313"/>
      <c r="O275" s="313"/>
      <c r="P275" s="313"/>
      <c r="Q275" s="313"/>
      <c r="R275" s="313"/>
    </row>
    <row r="276" s="304" customFormat="1" ht="22.8" customHeight="1" spans="1:18">
      <c r="A276" s="314" t="s">
        <v>738</v>
      </c>
      <c r="B276" s="314" t="s">
        <v>583</v>
      </c>
      <c r="C276" s="314" t="s">
        <v>583</v>
      </c>
      <c r="D276" s="315" t="s">
        <v>799</v>
      </c>
      <c r="E276" s="316" t="s">
        <v>800</v>
      </c>
      <c r="F276" s="317">
        <v>210.6448</v>
      </c>
      <c r="G276" s="318"/>
      <c r="H276" s="318">
        <v>181.4128</v>
      </c>
      <c r="I276" s="318"/>
      <c r="J276" s="318"/>
      <c r="K276" s="318">
        <v>29.232</v>
      </c>
      <c r="L276" s="318"/>
      <c r="M276" s="318"/>
      <c r="N276" s="318"/>
      <c r="O276" s="318"/>
      <c r="P276" s="318"/>
      <c r="Q276" s="318"/>
      <c r="R276" s="318"/>
    </row>
    <row r="277" s="304" customFormat="1" ht="22.8" customHeight="1" spans="1:18">
      <c r="A277" s="309"/>
      <c r="B277" s="309"/>
      <c r="C277" s="309"/>
      <c r="D277" s="312" t="s">
        <v>833</v>
      </c>
      <c r="E277" s="312" t="s">
        <v>834</v>
      </c>
      <c r="F277" s="310">
        <v>361.0216</v>
      </c>
      <c r="G277" s="310"/>
      <c r="H277" s="310">
        <v>291.2308</v>
      </c>
      <c r="I277" s="310"/>
      <c r="J277" s="310"/>
      <c r="K277" s="310">
        <v>67.224</v>
      </c>
      <c r="L277" s="310"/>
      <c r="M277" s="310"/>
      <c r="N277" s="310"/>
      <c r="O277" s="310"/>
      <c r="P277" s="310"/>
      <c r="Q277" s="310"/>
      <c r="R277" s="310">
        <v>2.5668</v>
      </c>
    </row>
    <row r="278" s="304" customFormat="1" ht="22.8" customHeight="1" spans="1:18">
      <c r="A278" s="309" t="s">
        <v>738</v>
      </c>
      <c r="B278" s="309"/>
      <c r="C278" s="309"/>
      <c r="D278" s="309" t="s">
        <v>738</v>
      </c>
      <c r="E278" s="309" t="s">
        <v>216</v>
      </c>
      <c r="F278" s="313">
        <v>361.0216</v>
      </c>
      <c r="G278" s="313"/>
      <c r="H278" s="313">
        <v>291.2308</v>
      </c>
      <c r="I278" s="313"/>
      <c r="J278" s="313"/>
      <c r="K278" s="313">
        <v>67.224</v>
      </c>
      <c r="L278" s="313"/>
      <c r="M278" s="313"/>
      <c r="N278" s="313"/>
      <c r="O278" s="313"/>
      <c r="P278" s="313"/>
      <c r="Q278" s="313"/>
      <c r="R278" s="313">
        <v>2.5668</v>
      </c>
    </row>
    <row r="279" s="304" customFormat="1" ht="22.8" customHeight="1" spans="1:18">
      <c r="A279" s="309" t="s">
        <v>738</v>
      </c>
      <c r="B279" s="309" t="s">
        <v>583</v>
      </c>
      <c r="C279" s="309"/>
      <c r="D279" s="309" t="s">
        <v>793</v>
      </c>
      <c r="E279" s="309" t="s">
        <v>219</v>
      </c>
      <c r="F279" s="313">
        <v>361.0216</v>
      </c>
      <c r="G279" s="313"/>
      <c r="H279" s="313">
        <v>291.2308</v>
      </c>
      <c r="I279" s="313"/>
      <c r="J279" s="313"/>
      <c r="K279" s="313">
        <v>67.224</v>
      </c>
      <c r="L279" s="313"/>
      <c r="M279" s="313"/>
      <c r="N279" s="313"/>
      <c r="O279" s="313"/>
      <c r="P279" s="313"/>
      <c r="Q279" s="313"/>
      <c r="R279" s="313">
        <v>2.5668</v>
      </c>
    </row>
    <row r="280" s="304" customFormat="1" ht="22.8" customHeight="1" spans="1:18">
      <c r="A280" s="314" t="s">
        <v>738</v>
      </c>
      <c r="B280" s="314" t="s">
        <v>583</v>
      </c>
      <c r="C280" s="314" t="s">
        <v>583</v>
      </c>
      <c r="D280" s="315" t="s">
        <v>799</v>
      </c>
      <c r="E280" s="316" t="s">
        <v>800</v>
      </c>
      <c r="F280" s="317">
        <v>293.7976</v>
      </c>
      <c r="G280" s="318"/>
      <c r="H280" s="318">
        <v>291.2308</v>
      </c>
      <c r="I280" s="318"/>
      <c r="J280" s="318"/>
      <c r="K280" s="318"/>
      <c r="L280" s="318"/>
      <c r="M280" s="318"/>
      <c r="N280" s="318"/>
      <c r="O280" s="318"/>
      <c r="P280" s="318"/>
      <c r="Q280" s="318"/>
      <c r="R280" s="318">
        <v>2.5668</v>
      </c>
    </row>
    <row r="281" s="304" customFormat="1" ht="22.8" customHeight="1" spans="1:18">
      <c r="A281" s="314" t="s">
        <v>738</v>
      </c>
      <c r="B281" s="314" t="s">
        <v>583</v>
      </c>
      <c r="C281" s="314" t="s">
        <v>622</v>
      </c>
      <c r="D281" s="315" t="s">
        <v>801</v>
      </c>
      <c r="E281" s="316" t="s">
        <v>802</v>
      </c>
      <c r="F281" s="317">
        <v>67.224</v>
      </c>
      <c r="G281" s="318"/>
      <c r="H281" s="318"/>
      <c r="I281" s="318"/>
      <c r="J281" s="318"/>
      <c r="K281" s="318">
        <v>67.224</v>
      </c>
      <c r="L281" s="318"/>
      <c r="M281" s="318"/>
      <c r="N281" s="318"/>
      <c r="O281" s="318"/>
      <c r="P281" s="318"/>
      <c r="Q281" s="318"/>
      <c r="R281" s="318"/>
    </row>
    <row r="282" s="304" customFormat="1" ht="22.8" customHeight="1" spans="1:18">
      <c r="A282" s="309"/>
      <c r="B282" s="309"/>
      <c r="C282" s="309"/>
      <c r="D282" s="312" t="s">
        <v>835</v>
      </c>
      <c r="E282" s="312" t="s">
        <v>836</v>
      </c>
      <c r="F282" s="310">
        <v>115.0492</v>
      </c>
      <c r="G282" s="310"/>
      <c r="H282" s="310">
        <v>91.0672</v>
      </c>
      <c r="I282" s="310"/>
      <c r="J282" s="310"/>
      <c r="K282" s="310">
        <v>23.982</v>
      </c>
      <c r="L282" s="310"/>
      <c r="M282" s="310"/>
      <c r="N282" s="310"/>
      <c r="O282" s="310"/>
      <c r="P282" s="310"/>
      <c r="Q282" s="310"/>
      <c r="R282" s="310"/>
    </row>
    <row r="283" s="304" customFormat="1" ht="22.8" customHeight="1" spans="1:18">
      <c r="A283" s="309" t="s">
        <v>738</v>
      </c>
      <c r="B283" s="309"/>
      <c r="C283" s="309"/>
      <c r="D283" s="309" t="s">
        <v>738</v>
      </c>
      <c r="E283" s="309" t="s">
        <v>216</v>
      </c>
      <c r="F283" s="313">
        <v>115.0492</v>
      </c>
      <c r="G283" s="313"/>
      <c r="H283" s="313">
        <v>91.0672</v>
      </c>
      <c r="I283" s="313"/>
      <c r="J283" s="313"/>
      <c r="K283" s="313">
        <v>23.982</v>
      </c>
      <c r="L283" s="313"/>
      <c r="M283" s="313"/>
      <c r="N283" s="313"/>
      <c r="O283" s="313"/>
      <c r="P283" s="313"/>
      <c r="Q283" s="313"/>
      <c r="R283" s="313"/>
    </row>
    <row r="284" s="304" customFormat="1" ht="22.8" customHeight="1" spans="1:18">
      <c r="A284" s="309" t="s">
        <v>738</v>
      </c>
      <c r="B284" s="309" t="s">
        <v>583</v>
      </c>
      <c r="C284" s="309"/>
      <c r="D284" s="309" t="s">
        <v>793</v>
      </c>
      <c r="E284" s="309" t="s">
        <v>219</v>
      </c>
      <c r="F284" s="313">
        <v>115.0492</v>
      </c>
      <c r="G284" s="313"/>
      <c r="H284" s="313">
        <v>91.0672</v>
      </c>
      <c r="I284" s="313"/>
      <c r="J284" s="313"/>
      <c r="K284" s="313">
        <v>23.982</v>
      </c>
      <c r="L284" s="313"/>
      <c r="M284" s="313"/>
      <c r="N284" s="313"/>
      <c r="O284" s="313"/>
      <c r="P284" s="313"/>
      <c r="Q284" s="313"/>
      <c r="R284" s="313"/>
    </row>
    <row r="285" s="304" customFormat="1" ht="22.8" customHeight="1" spans="1:18">
      <c r="A285" s="314" t="s">
        <v>738</v>
      </c>
      <c r="B285" s="314" t="s">
        <v>583</v>
      </c>
      <c r="C285" s="314" t="s">
        <v>583</v>
      </c>
      <c r="D285" s="315" t="s">
        <v>799</v>
      </c>
      <c r="E285" s="316" t="s">
        <v>800</v>
      </c>
      <c r="F285" s="317">
        <v>91.0672</v>
      </c>
      <c r="G285" s="318"/>
      <c r="H285" s="318">
        <v>91.0672</v>
      </c>
      <c r="I285" s="318"/>
      <c r="J285" s="318"/>
      <c r="K285" s="318"/>
      <c r="L285" s="318"/>
      <c r="M285" s="318"/>
      <c r="N285" s="318"/>
      <c r="O285" s="318"/>
      <c r="P285" s="318"/>
      <c r="Q285" s="318"/>
      <c r="R285" s="318"/>
    </row>
    <row r="286" s="304" customFormat="1" ht="22.8" customHeight="1" spans="1:18">
      <c r="A286" s="314" t="s">
        <v>738</v>
      </c>
      <c r="B286" s="314" t="s">
        <v>583</v>
      </c>
      <c r="C286" s="314" t="s">
        <v>622</v>
      </c>
      <c r="D286" s="315" t="s">
        <v>801</v>
      </c>
      <c r="E286" s="316" t="s">
        <v>802</v>
      </c>
      <c r="F286" s="317">
        <v>23.982</v>
      </c>
      <c r="G286" s="318"/>
      <c r="H286" s="318"/>
      <c r="I286" s="318"/>
      <c r="J286" s="318"/>
      <c r="K286" s="318">
        <v>23.982</v>
      </c>
      <c r="L286" s="318"/>
      <c r="M286" s="318"/>
      <c r="N286" s="318"/>
      <c r="O286" s="318"/>
      <c r="P286" s="318"/>
      <c r="Q286" s="318"/>
      <c r="R286" s="318"/>
    </row>
    <row r="287" s="304" customFormat="1" ht="22.8" customHeight="1" spans="1:18">
      <c r="A287" s="309"/>
      <c r="B287" s="309"/>
      <c r="C287" s="309"/>
      <c r="D287" s="312" t="s">
        <v>839</v>
      </c>
      <c r="E287" s="312" t="s">
        <v>840</v>
      </c>
      <c r="F287" s="310">
        <v>63.6</v>
      </c>
      <c r="G287" s="310"/>
      <c r="H287" s="310">
        <v>54.15</v>
      </c>
      <c r="I287" s="310"/>
      <c r="J287" s="310"/>
      <c r="K287" s="310">
        <v>9.45</v>
      </c>
      <c r="L287" s="310"/>
      <c r="M287" s="310"/>
      <c r="N287" s="310"/>
      <c r="O287" s="310"/>
      <c r="P287" s="310"/>
      <c r="Q287" s="310"/>
      <c r="R287" s="310"/>
    </row>
    <row r="288" s="304" customFormat="1" ht="22.8" customHeight="1" spans="1:18">
      <c r="A288" s="309" t="s">
        <v>738</v>
      </c>
      <c r="B288" s="309"/>
      <c r="C288" s="309"/>
      <c r="D288" s="309" t="s">
        <v>738</v>
      </c>
      <c r="E288" s="309" t="s">
        <v>216</v>
      </c>
      <c r="F288" s="313">
        <v>63.6</v>
      </c>
      <c r="G288" s="313"/>
      <c r="H288" s="313">
        <v>54.15</v>
      </c>
      <c r="I288" s="313"/>
      <c r="J288" s="313"/>
      <c r="K288" s="313">
        <v>9.45</v>
      </c>
      <c r="L288" s="313"/>
      <c r="M288" s="313"/>
      <c r="N288" s="313"/>
      <c r="O288" s="313"/>
      <c r="P288" s="313"/>
      <c r="Q288" s="313"/>
      <c r="R288" s="313"/>
    </row>
    <row r="289" s="304" customFormat="1" ht="22.8" customHeight="1" spans="1:18">
      <c r="A289" s="309" t="s">
        <v>738</v>
      </c>
      <c r="B289" s="309" t="s">
        <v>583</v>
      </c>
      <c r="C289" s="309"/>
      <c r="D289" s="309" t="s">
        <v>793</v>
      </c>
      <c r="E289" s="309" t="s">
        <v>219</v>
      </c>
      <c r="F289" s="313">
        <v>63.6</v>
      </c>
      <c r="G289" s="313"/>
      <c r="H289" s="313">
        <v>54.15</v>
      </c>
      <c r="I289" s="313"/>
      <c r="J289" s="313"/>
      <c r="K289" s="313">
        <v>9.45</v>
      </c>
      <c r="L289" s="313"/>
      <c r="M289" s="313"/>
      <c r="N289" s="313"/>
      <c r="O289" s="313"/>
      <c r="P289" s="313"/>
      <c r="Q289" s="313"/>
      <c r="R289" s="313"/>
    </row>
    <row r="290" s="304" customFormat="1" ht="22.8" customHeight="1" spans="1:18">
      <c r="A290" s="314" t="s">
        <v>738</v>
      </c>
      <c r="B290" s="314" t="s">
        <v>583</v>
      </c>
      <c r="C290" s="314" t="s">
        <v>565</v>
      </c>
      <c r="D290" s="315" t="s">
        <v>837</v>
      </c>
      <c r="E290" s="316" t="s">
        <v>838</v>
      </c>
      <c r="F290" s="317">
        <v>63.6</v>
      </c>
      <c r="G290" s="318"/>
      <c r="H290" s="318">
        <v>54.15</v>
      </c>
      <c r="I290" s="318"/>
      <c r="J290" s="318"/>
      <c r="K290" s="318">
        <v>9.45</v>
      </c>
      <c r="L290" s="318"/>
      <c r="M290" s="318"/>
      <c r="N290" s="318"/>
      <c r="O290" s="318"/>
      <c r="P290" s="318"/>
      <c r="Q290" s="318"/>
      <c r="R290" s="318"/>
    </row>
    <row r="291" s="304" customFormat="1" ht="22.8" customHeight="1" spans="1:18">
      <c r="A291" s="309"/>
      <c r="B291" s="309"/>
      <c r="C291" s="309"/>
      <c r="D291" s="312" t="s">
        <v>841</v>
      </c>
      <c r="E291" s="312" t="s">
        <v>842</v>
      </c>
      <c r="F291" s="310">
        <v>16.2316</v>
      </c>
      <c r="G291" s="310"/>
      <c r="H291" s="310">
        <v>16.2316</v>
      </c>
      <c r="I291" s="310"/>
      <c r="J291" s="310"/>
      <c r="K291" s="310"/>
      <c r="L291" s="310"/>
      <c r="M291" s="310"/>
      <c r="N291" s="310"/>
      <c r="O291" s="310"/>
      <c r="P291" s="310"/>
      <c r="Q291" s="310"/>
      <c r="R291" s="310"/>
    </row>
    <row r="292" s="304" customFormat="1" ht="22.8" customHeight="1" spans="1:18">
      <c r="A292" s="309" t="s">
        <v>738</v>
      </c>
      <c r="B292" s="309"/>
      <c r="C292" s="309"/>
      <c r="D292" s="309" t="s">
        <v>738</v>
      </c>
      <c r="E292" s="309" t="s">
        <v>216</v>
      </c>
      <c r="F292" s="313">
        <v>16.2316</v>
      </c>
      <c r="G292" s="313"/>
      <c r="H292" s="313">
        <v>16.2316</v>
      </c>
      <c r="I292" s="313"/>
      <c r="J292" s="313"/>
      <c r="K292" s="313"/>
      <c r="L292" s="313"/>
      <c r="M292" s="313"/>
      <c r="N292" s="313"/>
      <c r="O292" s="313"/>
      <c r="P292" s="313"/>
      <c r="Q292" s="313"/>
      <c r="R292" s="313"/>
    </row>
    <row r="293" s="304" customFormat="1" ht="22.8" customHeight="1" spans="1:18">
      <c r="A293" s="309" t="s">
        <v>738</v>
      </c>
      <c r="B293" s="309" t="s">
        <v>583</v>
      </c>
      <c r="C293" s="309"/>
      <c r="D293" s="309" t="s">
        <v>793</v>
      </c>
      <c r="E293" s="309" t="s">
        <v>219</v>
      </c>
      <c r="F293" s="313">
        <v>16.2316</v>
      </c>
      <c r="G293" s="313"/>
      <c r="H293" s="313">
        <v>16.2316</v>
      </c>
      <c r="I293" s="313"/>
      <c r="J293" s="313"/>
      <c r="K293" s="313"/>
      <c r="L293" s="313"/>
      <c r="M293" s="313"/>
      <c r="N293" s="313"/>
      <c r="O293" s="313"/>
      <c r="P293" s="313"/>
      <c r="Q293" s="313"/>
      <c r="R293" s="313"/>
    </row>
    <row r="294" s="304" customFormat="1" ht="22.8" customHeight="1" spans="1:18">
      <c r="A294" s="314" t="s">
        <v>738</v>
      </c>
      <c r="B294" s="314" t="s">
        <v>583</v>
      </c>
      <c r="C294" s="314" t="s">
        <v>565</v>
      </c>
      <c r="D294" s="315" t="s">
        <v>837</v>
      </c>
      <c r="E294" s="316" t="s">
        <v>838</v>
      </c>
      <c r="F294" s="317">
        <v>16.2316</v>
      </c>
      <c r="G294" s="318"/>
      <c r="H294" s="318">
        <v>16.2316</v>
      </c>
      <c r="I294" s="318"/>
      <c r="J294" s="318"/>
      <c r="K294" s="318"/>
      <c r="L294" s="318"/>
      <c r="M294" s="318"/>
      <c r="N294" s="318"/>
      <c r="O294" s="318"/>
      <c r="P294" s="318"/>
      <c r="Q294" s="318"/>
      <c r="R294" s="318"/>
    </row>
    <row r="295" s="304" customFormat="1" ht="22.8" customHeight="1" spans="1:18">
      <c r="A295" s="309"/>
      <c r="B295" s="309"/>
      <c r="C295" s="309"/>
      <c r="D295" s="312" t="s">
        <v>843</v>
      </c>
      <c r="E295" s="312" t="s">
        <v>844</v>
      </c>
      <c r="F295" s="310">
        <v>256.014</v>
      </c>
      <c r="G295" s="310"/>
      <c r="H295" s="310">
        <v>236.016</v>
      </c>
      <c r="I295" s="310"/>
      <c r="J295" s="310"/>
      <c r="K295" s="310">
        <v>19.998</v>
      </c>
      <c r="L295" s="310"/>
      <c r="M295" s="310"/>
      <c r="N295" s="310"/>
      <c r="O295" s="310"/>
      <c r="P295" s="310"/>
      <c r="Q295" s="310"/>
      <c r="R295" s="310"/>
    </row>
    <row r="296" s="304" customFormat="1" ht="22.8" customHeight="1" spans="1:18">
      <c r="A296" s="309" t="s">
        <v>738</v>
      </c>
      <c r="B296" s="309"/>
      <c r="C296" s="309"/>
      <c r="D296" s="309" t="s">
        <v>738</v>
      </c>
      <c r="E296" s="309" t="s">
        <v>216</v>
      </c>
      <c r="F296" s="313">
        <v>256.014</v>
      </c>
      <c r="G296" s="313"/>
      <c r="H296" s="313">
        <v>236.016</v>
      </c>
      <c r="I296" s="313"/>
      <c r="J296" s="313"/>
      <c r="K296" s="313">
        <v>19.998</v>
      </c>
      <c r="L296" s="313"/>
      <c r="M296" s="313"/>
      <c r="N296" s="313"/>
      <c r="O296" s="313"/>
      <c r="P296" s="313"/>
      <c r="Q296" s="313"/>
      <c r="R296" s="313"/>
    </row>
    <row r="297" s="304" customFormat="1" ht="22.8" customHeight="1" spans="1:18">
      <c r="A297" s="309" t="s">
        <v>738</v>
      </c>
      <c r="B297" s="309" t="s">
        <v>583</v>
      </c>
      <c r="C297" s="309"/>
      <c r="D297" s="309" t="s">
        <v>793</v>
      </c>
      <c r="E297" s="309" t="s">
        <v>219</v>
      </c>
      <c r="F297" s="313">
        <v>256.014</v>
      </c>
      <c r="G297" s="313"/>
      <c r="H297" s="313">
        <v>236.016</v>
      </c>
      <c r="I297" s="313"/>
      <c r="J297" s="313"/>
      <c r="K297" s="313">
        <v>19.998</v>
      </c>
      <c r="L297" s="313"/>
      <c r="M297" s="313"/>
      <c r="N297" s="313"/>
      <c r="O297" s="313"/>
      <c r="P297" s="313"/>
      <c r="Q297" s="313"/>
      <c r="R297" s="313"/>
    </row>
    <row r="298" s="304" customFormat="1" ht="22.8" customHeight="1" spans="1:18">
      <c r="A298" s="314" t="s">
        <v>738</v>
      </c>
      <c r="B298" s="314" t="s">
        <v>583</v>
      </c>
      <c r="C298" s="314" t="s">
        <v>794</v>
      </c>
      <c r="D298" s="315" t="s">
        <v>795</v>
      </c>
      <c r="E298" s="316" t="s">
        <v>796</v>
      </c>
      <c r="F298" s="317">
        <v>256.014</v>
      </c>
      <c r="G298" s="318"/>
      <c r="H298" s="318">
        <v>236.016</v>
      </c>
      <c r="I298" s="318"/>
      <c r="J298" s="318"/>
      <c r="K298" s="318">
        <v>19.998</v>
      </c>
      <c r="L298" s="318"/>
      <c r="M298" s="318"/>
      <c r="N298" s="318"/>
      <c r="O298" s="318"/>
      <c r="P298" s="318"/>
      <c r="Q298" s="318"/>
      <c r="R298" s="318"/>
    </row>
    <row r="299" s="304" customFormat="1" ht="22.8" customHeight="1" spans="1:18">
      <c r="A299" s="309"/>
      <c r="B299" s="309"/>
      <c r="C299" s="309"/>
      <c r="D299" s="312" t="s">
        <v>845</v>
      </c>
      <c r="E299" s="312" t="s">
        <v>846</v>
      </c>
      <c r="F299" s="310">
        <v>111.244</v>
      </c>
      <c r="G299" s="310"/>
      <c r="H299" s="310">
        <v>93.3424</v>
      </c>
      <c r="I299" s="310"/>
      <c r="J299" s="310"/>
      <c r="K299" s="310">
        <v>17.28</v>
      </c>
      <c r="L299" s="310"/>
      <c r="M299" s="310"/>
      <c r="N299" s="310"/>
      <c r="O299" s="310"/>
      <c r="P299" s="310"/>
      <c r="Q299" s="310"/>
      <c r="R299" s="310">
        <v>0.6216</v>
      </c>
    </row>
    <row r="300" s="304" customFormat="1" ht="22.8" customHeight="1" spans="1:18">
      <c r="A300" s="309" t="s">
        <v>738</v>
      </c>
      <c r="B300" s="309"/>
      <c r="C300" s="309"/>
      <c r="D300" s="309" t="s">
        <v>738</v>
      </c>
      <c r="E300" s="309" t="s">
        <v>216</v>
      </c>
      <c r="F300" s="313">
        <v>111.244</v>
      </c>
      <c r="G300" s="313"/>
      <c r="H300" s="313">
        <v>93.3424</v>
      </c>
      <c r="I300" s="313"/>
      <c r="J300" s="313"/>
      <c r="K300" s="313">
        <v>17.28</v>
      </c>
      <c r="L300" s="313"/>
      <c r="M300" s="313"/>
      <c r="N300" s="313"/>
      <c r="O300" s="313"/>
      <c r="P300" s="313"/>
      <c r="Q300" s="313"/>
      <c r="R300" s="313">
        <v>0.6216</v>
      </c>
    </row>
    <row r="301" s="304" customFormat="1" ht="22.8" customHeight="1" spans="1:18">
      <c r="A301" s="309" t="s">
        <v>738</v>
      </c>
      <c r="B301" s="309" t="s">
        <v>583</v>
      </c>
      <c r="C301" s="309"/>
      <c r="D301" s="309" t="s">
        <v>793</v>
      </c>
      <c r="E301" s="309" t="s">
        <v>219</v>
      </c>
      <c r="F301" s="313">
        <v>111.244</v>
      </c>
      <c r="G301" s="313"/>
      <c r="H301" s="313">
        <v>93.3424</v>
      </c>
      <c r="I301" s="313"/>
      <c r="J301" s="313"/>
      <c r="K301" s="313">
        <v>17.28</v>
      </c>
      <c r="L301" s="313"/>
      <c r="M301" s="313"/>
      <c r="N301" s="313"/>
      <c r="O301" s="313"/>
      <c r="P301" s="313"/>
      <c r="Q301" s="313"/>
      <c r="R301" s="313">
        <v>0.6216</v>
      </c>
    </row>
    <row r="302" s="304" customFormat="1" ht="22.8" customHeight="1" spans="1:18">
      <c r="A302" s="314" t="s">
        <v>738</v>
      </c>
      <c r="B302" s="314" t="s">
        <v>583</v>
      </c>
      <c r="C302" s="314" t="s">
        <v>622</v>
      </c>
      <c r="D302" s="315" t="s">
        <v>801</v>
      </c>
      <c r="E302" s="316" t="s">
        <v>802</v>
      </c>
      <c r="F302" s="317">
        <v>111.244</v>
      </c>
      <c r="G302" s="318"/>
      <c r="H302" s="318">
        <v>93.3424</v>
      </c>
      <c r="I302" s="318"/>
      <c r="J302" s="318"/>
      <c r="K302" s="318">
        <v>17.28</v>
      </c>
      <c r="L302" s="318"/>
      <c r="M302" s="318"/>
      <c r="N302" s="318"/>
      <c r="O302" s="318"/>
      <c r="P302" s="318"/>
      <c r="Q302" s="318"/>
      <c r="R302" s="318">
        <v>0.6216</v>
      </c>
    </row>
    <row r="303" s="304" customFormat="1" ht="22.8" customHeight="1" spans="1:18">
      <c r="A303" s="309"/>
      <c r="B303" s="309"/>
      <c r="C303" s="309"/>
      <c r="D303" s="312" t="s">
        <v>847</v>
      </c>
      <c r="E303" s="312" t="s">
        <v>848</v>
      </c>
      <c r="F303" s="310">
        <v>71.654</v>
      </c>
      <c r="G303" s="310">
        <v>7.6384</v>
      </c>
      <c r="H303" s="310">
        <v>55.8136</v>
      </c>
      <c r="I303" s="310"/>
      <c r="J303" s="310"/>
      <c r="K303" s="310">
        <v>8.202</v>
      </c>
      <c r="L303" s="310"/>
      <c r="M303" s="310"/>
      <c r="N303" s="310"/>
      <c r="O303" s="310"/>
      <c r="P303" s="310"/>
      <c r="Q303" s="310"/>
      <c r="R303" s="310"/>
    </row>
    <row r="304" s="304" customFormat="1" ht="22.8" customHeight="1" spans="1:18">
      <c r="A304" s="309" t="s">
        <v>738</v>
      </c>
      <c r="B304" s="309"/>
      <c r="C304" s="309"/>
      <c r="D304" s="309" t="s">
        <v>738</v>
      </c>
      <c r="E304" s="309" t="s">
        <v>216</v>
      </c>
      <c r="F304" s="313">
        <v>71.654</v>
      </c>
      <c r="G304" s="313">
        <v>7.6384</v>
      </c>
      <c r="H304" s="313">
        <v>55.8136</v>
      </c>
      <c r="I304" s="313"/>
      <c r="J304" s="313"/>
      <c r="K304" s="313">
        <v>8.202</v>
      </c>
      <c r="L304" s="313"/>
      <c r="M304" s="313"/>
      <c r="N304" s="313"/>
      <c r="O304" s="313"/>
      <c r="P304" s="313"/>
      <c r="Q304" s="313"/>
      <c r="R304" s="313"/>
    </row>
    <row r="305" s="304" customFormat="1" ht="22.8" customHeight="1" spans="1:18">
      <c r="A305" s="309" t="s">
        <v>738</v>
      </c>
      <c r="B305" s="309" t="s">
        <v>583</v>
      </c>
      <c r="C305" s="309"/>
      <c r="D305" s="309" t="s">
        <v>793</v>
      </c>
      <c r="E305" s="309" t="s">
        <v>219</v>
      </c>
      <c r="F305" s="313">
        <v>71.654</v>
      </c>
      <c r="G305" s="313">
        <v>7.6384</v>
      </c>
      <c r="H305" s="313">
        <v>55.8136</v>
      </c>
      <c r="I305" s="313"/>
      <c r="J305" s="313"/>
      <c r="K305" s="313">
        <v>8.202</v>
      </c>
      <c r="L305" s="313"/>
      <c r="M305" s="313"/>
      <c r="N305" s="313"/>
      <c r="O305" s="313"/>
      <c r="P305" s="313"/>
      <c r="Q305" s="313"/>
      <c r="R305" s="313"/>
    </row>
    <row r="306" s="304" customFormat="1" ht="22.8" customHeight="1" spans="1:18">
      <c r="A306" s="314" t="s">
        <v>738</v>
      </c>
      <c r="B306" s="314" t="s">
        <v>583</v>
      </c>
      <c r="C306" s="314" t="s">
        <v>794</v>
      </c>
      <c r="D306" s="315" t="s">
        <v>795</v>
      </c>
      <c r="E306" s="316" t="s">
        <v>796</v>
      </c>
      <c r="F306" s="317">
        <v>71.654</v>
      </c>
      <c r="G306" s="318">
        <v>7.6384</v>
      </c>
      <c r="H306" s="318">
        <v>55.8136</v>
      </c>
      <c r="I306" s="318"/>
      <c r="J306" s="318"/>
      <c r="K306" s="318">
        <v>8.202</v>
      </c>
      <c r="L306" s="318"/>
      <c r="M306" s="318"/>
      <c r="N306" s="318"/>
      <c r="O306" s="318"/>
      <c r="P306" s="318"/>
      <c r="Q306" s="318"/>
      <c r="R306" s="318"/>
    </row>
    <row r="307" s="304" customFormat="1" ht="22.8" customHeight="1" spans="1:18">
      <c r="A307" s="309"/>
      <c r="B307" s="309"/>
      <c r="C307" s="309"/>
      <c r="D307" s="312" t="s">
        <v>849</v>
      </c>
      <c r="E307" s="312" t="s">
        <v>850</v>
      </c>
      <c r="F307" s="310">
        <v>26.9688</v>
      </c>
      <c r="G307" s="310"/>
      <c r="H307" s="310">
        <v>26.9688</v>
      </c>
      <c r="I307" s="310"/>
      <c r="J307" s="310"/>
      <c r="K307" s="310"/>
      <c r="L307" s="310"/>
      <c r="M307" s="310"/>
      <c r="N307" s="310"/>
      <c r="O307" s="310"/>
      <c r="P307" s="310"/>
      <c r="Q307" s="310"/>
      <c r="R307" s="310"/>
    </row>
    <row r="308" s="304" customFormat="1" ht="22.8" customHeight="1" spans="1:18">
      <c r="A308" s="309" t="s">
        <v>738</v>
      </c>
      <c r="B308" s="309"/>
      <c r="C308" s="309"/>
      <c r="D308" s="309" t="s">
        <v>738</v>
      </c>
      <c r="E308" s="309" t="s">
        <v>216</v>
      </c>
      <c r="F308" s="313">
        <v>26.9688</v>
      </c>
      <c r="G308" s="313"/>
      <c r="H308" s="313">
        <v>26.9688</v>
      </c>
      <c r="I308" s="313"/>
      <c r="J308" s="313"/>
      <c r="K308" s="313"/>
      <c r="L308" s="313"/>
      <c r="M308" s="313"/>
      <c r="N308" s="313"/>
      <c r="O308" s="313"/>
      <c r="P308" s="313"/>
      <c r="Q308" s="313"/>
      <c r="R308" s="313"/>
    </row>
    <row r="309" s="304" customFormat="1" ht="22.8" customHeight="1" spans="1:18">
      <c r="A309" s="309" t="s">
        <v>738</v>
      </c>
      <c r="B309" s="309" t="s">
        <v>687</v>
      </c>
      <c r="C309" s="309"/>
      <c r="D309" s="309" t="s">
        <v>739</v>
      </c>
      <c r="E309" s="309" t="s">
        <v>229</v>
      </c>
      <c r="F309" s="313">
        <v>26.9688</v>
      </c>
      <c r="G309" s="313"/>
      <c r="H309" s="313">
        <v>26.9688</v>
      </c>
      <c r="I309" s="313"/>
      <c r="J309" s="313"/>
      <c r="K309" s="313"/>
      <c r="L309" s="313"/>
      <c r="M309" s="313"/>
      <c r="N309" s="313"/>
      <c r="O309" s="313"/>
      <c r="P309" s="313"/>
      <c r="Q309" s="313"/>
      <c r="R309" s="313"/>
    </row>
    <row r="310" s="304" customFormat="1" ht="22.8" customHeight="1" spans="1:18">
      <c r="A310" s="314" t="s">
        <v>738</v>
      </c>
      <c r="B310" s="314" t="s">
        <v>687</v>
      </c>
      <c r="C310" s="314" t="s">
        <v>565</v>
      </c>
      <c r="D310" s="315" t="s">
        <v>851</v>
      </c>
      <c r="E310" s="316" t="s">
        <v>852</v>
      </c>
      <c r="F310" s="317">
        <v>26.9688</v>
      </c>
      <c r="G310" s="318"/>
      <c r="H310" s="318">
        <v>26.9688</v>
      </c>
      <c r="I310" s="318"/>
      <c r="J310" s="318"/>
      <c r="K310" s="318"/>
      <c r="L310" s="318"/>
      <c r="M310" s="318"/>
      <c r="N310" s="318"/>
      <c r="O310" s="318"/>
      <c r="P310" s="318"/>
      <c r="Q310" s="318"/>
      <c r="R310" s="318"/>
    </row>
    <row r="311" s="304" customFormat="1" ht="22.8" customHeight="1" spans="1:18">
      <c r="A311" s="309"/>
      <c r="B311" s="309"/>
      <c r="C311" s="309"/>
      <c r="D311" s="312" t="s">
        <v>853</v>
      </c>
      <c r="E311" s="312" t="s">
        <v>854</v>
      </c>
      <c r="F311" s="310">
        <v>193.7136</v>
      </c>
      <c r="G311" s="310"/>
      <c r="H311" s="310">
        <v>192.2976</v>
      </c>
      <c r="I311" s="310"/>
      <c r="J311" s="310"/>
      <c r="K311" s="310">
        <v>1.416</v>
      </c>
      <c r="L311" s="310"/>
      <c r="M311" s="310"/>
      <c r="N311" s="310"/>
      <c r="O311" s="310"/>
      <c r="P311" s="310"/>
      <c r="Q311" s="310"/>
      <c r="R311" s="310"/>
    </row>
    <row r="312" s="304" customFormat="1" ht="22.8" customHeight="1" spans="1:18">
      <c r="A312" s="309" t="s">
        <v>738</v>
      </c>
      <c r="B312" s="309"/>
      <c r="C312" s="309"/>
      <c r="D312" s="309" t="s">
        <v>738</v>
      </c>
      <c r="E312" s="309" t="s">
        <v>216</v>
      </c>
      <c r="F312" s="313">
        <v>193.7136</v>
      </c>
      <c r="G312" s="313"/>
      <c r="H312" s="313">
        <v>192.2976</v>
      </c>
      <c r="I312" s="313"/>
      <c r="J312" s="313"/>
      <c r="K312" s="313">
        <v>1.416</v>
      </c>
      <c r="L312" s="313"/>
      <c r="M312" s="313"/>
      <c r="N312" s="313"/>
      <c r="O312" s="313"/>
      <c r="P312" s="313"/>
      <c r="Q312" s="313"/>
      <c r="R312" s="313"/>
    </row>
    <row r="313" s="304" customFormat="1" ht="22.8" customHeight="1" spans="1:18">
      <c r="A313" s="309" t="s">
        <v>738</v>
      </c>
      <c r="B313" s="309" t="s">
        <v>583</v>
      </c>
      <c r="C313" s="309"/>
      <c r="D313" s="309" t="s">
        <v>793</v>
      </c>
      <c r="E313" s="309" t="s">
        <v>219</v>
      </c>
      <c r="F313" s="313">
        <v>193.7136</v>
      </c>
      <c r="G313" s="313"/>
      <c r="H313" s="313">
        <v>192.2976</v>
      </c>
      <c r="I313" s="313"/>
      <c r="J313" s="313"/>
      <c r="K313" s="313">
        <v>1.416</v>
      </c>
      <c r="L313" s="313"/>
      <c r="M313" s="313"/>
      <c r="N313" s="313"/>
      <c r="O313" s="313"/>
      <c r="P313" s="313"/>
      <c r="Q313" s="313"/>
      <c r="R313" s="313"/>
    </row>
    <row r="314" s="304" customFormat="1" ht="22.8" customHeight="1" spans="1:18">
      <c r="A314" s="314" t="s">
        <v>738</v>
      </c>
      <c r="B314" s="314" t="s">
        <v>583</v>
      </c>
      <c r="C314" s="314" t="s">
        <v>583</v>
      </c>
      <c r="D314" s="315" t="s">
        <v>799</v>
      </c>
      <c r="E314" s="316" t="s">
        <v>800</v>
      </c>
      <c r="F314" s="317">
        <v>193.7136</v>
      </c>
      <c r="G314" s="318"/>
      <c r="H314" s="318">
        <v>192.2976</v>
      </c>
      <c r="I314" s="318"/>
      <c r="J314" s="318"/>
      <c r="K314" s="318">
        <v>1.416</v>
      </c>
      <c r="L314" s="318"/>
      <c r="M314" s="318"/>
      <c r="N314" s="318"/>
      <c r="O314" s="318"/>
      <c r="P314" s="318"/>
      <c r="Q314" s="318"/>
      <c r="R314" s="318"/>
    </row>
    <row r="315" s="304" customFormat="1" ht="22.8" customHeight="1" spans="1:18">
      <c r="A315" s="309"/>
      <c r="B315" s="309"/>
      <c r="C315" s="309"/>
      <c r="D315" s="312" t="s">
        <v>855</v>
      </c>
      <c r="E315" s="312" t="s">
        <v>856</v>
      </c>
      <c r="F315" s="310">
        <v>156.7516</v>
      </c>
      <c r="G315" s="310"/>
      <c r="H315" s="310">
        <v>149.2996</v>
      </c>
      <c r="I315" s="310"/>
      <c r="J315" s="310"/>
      <c r="K315" s="310">
        <v>7.452</v>
      </c>
      <c r="L315" s="310"/>
      <c r="M315" s="310"/>
      <c r="N315" s="310"/>
      <c r="O315" s="310"/>
      <c r="P315" s="310"/>
      <c r="Q315" s="310"/>
      <c r="R315" s="310"/>
    </row>
    <row r="316" s="304" customFormat="1" ht="22.8" customHeight="1" spans="1:18">
      <c r="A316" s="309" t="s">
        <v>738</v>
      </c>
      <c r="B316" s="309"/>
      <c r="C316" s="309"/>
      <c r="D316" s="309" t="s">
        <v>738</v>
      </c>
      <c r="E316" s="309" t="s">
        <v>216</v>
      </c>
      <c r="F316" s="313">
        <v>156.7516</v>
      </c>
      <c r="G316" s="313"/>
      <c r="H316" s="313">
        <v>149.2996</v>
      </c>
      <c r="I316" s="313"/>
      <c r="J316" s="313"/>
      <c r="K316" s="313">
        <v>7.452</v>
      </c>
      <c r="L316" s="313"/>
      <c r="M316" s="313"/>
      <c r="N316" s="313"/>
      <c r="O316" s="313"/>
      <c r="P316" s="313"/>
      <c r="Q316" s="313"/>
      <c r="R316" s="313"/>
    </row>
    <row r="317" s="304" customFormat="1" ht="22.8" customHeight="1" spans="1:18">
      <c r="A317" s="309" t="s">
        <v>738</v>
      </c>
      <c r="B317" s="309" t="s">
        <v>583</v>
      </c>
      <c r="C317" s="309"/>
      <c r="D317" s="309" t="s">
        <v>793</v>
      </c>
      <c r="E317" s="309" t="s">
        <v>219</v>
      </c>
      <c r="F317" s="313">
        <v>156.7516</v>
      </c>
      <c r="G317" s="313"/>
      <c r="H317" s="313">
        <v>149.2996</v>
      </c>
      <c r="I317" s="313"/>
      <c r="J317" s="313"/>
      <c r="K317" s="313">
        <v>7.452</v>
      </c>
      <c r="L317" s="313"/>
      <c r="M317" s="313"/>
      <c r="N317" s="313"/>
      <c r="O317" s="313"/>
      <c r="P317" s="313"/>
      <c r="Q317" s="313"/>
      <c r="R317" s="313"/>
    </row>
    <row r="318" s="304" customFormat="1" ht="22.8" customHeight="1" spans="1:18">
      <c r="A318" s="314" t="s">
        <v>738</v>
      </c>
      <c r="B318" s="314" t="s">
        <v>583</v>
      </c>
      <c r="C318" s="314" t="s">
        <v>583</v>
      </c>
      <c r="D318" s="315" t="s">
        <v>799</v>
      </c>
      <c r="E318" s="316" t="s">
        <v>800</v>
      </c>
      <c r="F318" s="317">
        <v>156.7516</v>
      </c>
      <c r="G318" s="318"/>
      <c r="H318" s="318">
        <v>149.2996</v>
      </c>
      <c r="I318" s="318"/>
      <c r="J318" s="318"/>
      <c r="K318" s="318">
        <v>7.452</v>
      </c>
      <c r="L318" s="318"/>
      <c r="M318" s="318"/>
      <c r="N318" s="318"/>
      <c r="O318" s="318"/>
      <c r="P318" s="318"/>
      <c r="Q318" s="318"/>
      <c r="R318" s="318"/>
    </row>
    <row r="319" s="304" customFormat="1" ht="22.8" customHeight="1" spans="1:18">
      <c r="A319" s="309"/>
      <c r="B319" s="309"/>
      <c r="C319" s="309"/>
      <c r="D319" s="312" t="s">
        <v>857</v>
      </c>
      <c r="E319" s="312" t="s">
        <v>858</v>
      </c>
      <c r="F319" s="310">
        <v>172.3044</v>
      </c>
      <c r="G319" s="310"/>
      <c r="H319" s="310">
        <v>160.71</v>
      </c>
      <c r="I319" s="310"/>
      <c r="J319" s="310"/>
      <c r="K319" s="310">
        <v>10.104</v>
      </c>
      <c r="L319" s="310"/>
      <c r="M319" s="310"/>
      <c r="N319" s="310"/>
      <c r="O319" s="310"/>
      <c r="P319" s="310"/>
      <c r="Q319" s="310"/>
      <c r="R319" s="310">
        <v>1.4904</v>
      </c>
    </row>
    <row r="320" s="304" customFormat="1" ht="22.8" customHeight="1" spans="1:18">
      <c r="A320" s="309" t="s">
        <v>738</v>
      </c>
      <c r="B320" s="309"/>
      <c r="C320" s="309"/>
      <c r="D320" s="309" t="s">
        <v>738</v>
      </c>
      <c r="E320" s="309" t="s">
        <v>216</v>
      </c>
      <c r="F320" s="313">
        <v>172.3044</v>
      </c>
      <c r="G320" s="313"/>
      <c r="H320" s="313">
        <v>160.71</v>
      </c>
      <c r="I320" s="313"/>
      <c r="J320" s="313"/>
      <c r="K320" s="313">
        <v>10.104</v>
      </c>
      <c r="L320" s="313"/>
      <c r="M320" s="313"/>
      <c r="N320" s="313"/>
      <c r="O320" s="313"/>
      <c r="P320" s="313"/>
      <c r="Q320" s="313"/>
      <c r="R320" s="313">
        <v>1.4904</v>
      </c>
    </row>
    <row r="321" s="304" customFormat="1" ht="22.8" customHeight="1" spans="1:18">
      <c r="A321" s="309" t="s">
        <v>738</v>
      </c>
      <c r="B321" s="309" t="s">
        <v>583</v>
      </c>
      <c r="C321" s="309"/>
      <c r="D321" s="309" t="s">
        <v>793</v>
      </c>
      <c r="E321" s="309" t="s">
        <v>219</v>
      </c>
      <c r="F321" s="313">
        <v>172.3044</v>
      </c>
      <c r="G321" s="313"/>
      <c r="H321" s="313">
        <v>160.71</v>
      </c>
      <c r="I321" s="313"/>
      <c r="J321" s="313"/>
      <c r="K321" s="313">
        <v>10.104</v>
      </c>
      <c r="L321" s="313"/>
      <c r="M321" s="313"/>
      <c r="N321" s="313"/>
      <c r="O321" s="313"/>
      <c r="P321" s="313"/>
      <c r="Q321" s="313"/>
      <c r="R321" s="313">
        <v>1.4904</v>
      </c>
    </row>
    <row r="322" s="304" customFormat="1" ht="22.8" customHeight="1" spans="1:18">
      <c r="A322" s="314" t="s">
        <v>738</v>
      </c>
      <c r="B322" s="314" t="s">
        <v>583</v>
      </c>
      <c r="C322" s="314" t="s">
        <v>583</v>
      </c>
      <c r="D322" s="315" t="s">
        <v>799</v>
      </c>
      <c r="E322" s="316" t="s">
        <v>800</v>
      </c>
      <c r="F322" s="317">
        <v>172.3044</v>
      </c>
      <c r="G322" s="318"/>
      <c r="H322" s="318">
        <v>160.71</v>
      </c>
      <c r="I322" s="318"/>
      <c r="J322" s="318"/>
      <c r="K322" s="318">
        <v>10.104</v>
      </c>
      <c r="L322" s="318"/>
      <c r="M322" s="318"/>
      <c r="N322" s="318"/>
      <c r="O322" s="318"/>
      <c r="P322" s="318"/>
      <c r="Q322" s="318"/>
      <c r="R322" s="318">
        <v>1.4904</v>
      </c>
    </row>
    <row r="323" s="304" customFormat="1" ht="22.8" customHeight="1" spans="1:18">
      <c r="A323" s="309"/>
      <c r="B323" s="309"/>
      <c r="C323" s="309"/>
      <c r="D323" s="312" t="s">
        <v>859</v>
      </c>
      <c r="E323" s="312" t="s">
        <v>860</v>
      </c>
      <c r="F323" s="310">
        <v>117.0708</v>
      </c>
      <c r="G323" s="310"/>
      <c r="H323" s="310">
        <v>112.9932</v>
      </c>
      <c r="I323" s="310"/>
      <c r="J323" s="310"/>
      <c r="K323" s="310">
        <v>2.07</v>
      </c>
      <c r="L323" s="310"/>
      <c r="M323" s="310"/>
      <c r="N323" s="310"/>
      <c r="O323" s="310"/>
      <c r="P323" s="310"/>
      <c r="Q323" s="310"/>
      <c r="R323" s="310">
        <v>2.0076</v>
      </c>
    </row>
    <row r="324" s="304" customFormat="1" ht="22.8" customHeight="1" spans="1:18">
      <c r="A324" s="309" t="s">
        <v>738</v>
      </c>
      <c r="B324" s="309"/>
      <c r="C324" s="309"/>
      <c r="D324" s="309" t="s">
        <v>738</v>
      </c>
      <c r="E324" s="309" t="s">
        <v>216</v>
      </c>
      <c r="F324" s="313">
        <v>117.0708</v>
      </c>
      <c r="G324" s="313"/>
      <c r="H324" s="313">
        <v>112.9932</v>
      </c>
      <c r="I324" s="313"/>
      <c r="J324" s="313"/>
      <c r="K324" s="313">
        <v>2.07</v>
      </c>
      <c r="L324" s="313"/>
      <c r="M324" s="313"/>
      <c r="N324" s="313"/>
      <c r="O324" s="313"/>
      <c r="P324" s="313"/>
      <c r="Q324" s="313"/>
      <c r="R324" s="313">
        <v>2.0076</v>
      </c>
    </row>
    <row r="325" s="304" customFormat="1" ht="22.8" customHeight="1" spans="1:18">
      <c r="A325" s="309" t="s">
        <v>738</v>
      </c>
      <c r="B325" s="309" t="s">
        <v>583</v>
      </c>
      <c r="C325" s="309"/>
      <c r="D325" s="309" t="s">
        <v>793</v>
      </c>
      <c r="E325" s="309" t="s">
        <v>219</v>
      </c>
      <c r="F325" s="313">
        <v>117.0708</v>
      </c>
      <c r="G325" s="313"/>
      <c r="H325" s="313">
        <v>112.9932</v>
      </c>
      <c r="I325" s="313"/>
      <c r="J325" s="313"/>
      <c r="K325" s="313">
        <v>2.07</v>
      </c>
      <c r="L325" s="313"/>
      <c r="M325" s="313"/>
      <c r="N325" s="313"/>
      <c r="O325" s="313"/>
      <c r="P325" s="313"/>
      <c r="Q325" s="313"/>
      <c r="R325" s="313">
        <v>2.0076</v>
      </c>
    </row>
    <row r="326" s="304" customFormat="1" ht="22.8" customHeight="1" spans="1:18">
      <c r="A326" s="314" t="s">
        <v>738</v>
      </c>
      <c r="B326" s="314" t="s">
        <v>583</v>
      </c>
      <c r="C326" s="314" t="s">
        <v>583</v>
      </c>
      <c r="D326" s="315" t="s">
        <v>799</v>
      </c>
      <c r="E326" s="316" t="s">
        <v>800</v>
      </c>
      <c r="F326" s="317">
        <v>117.0708</v>
      </c>
      <c r="G326" s="318"/>
      <c r="H326" s="318">
        <v>112.9932</v>
      </c>
      <c r="I326" s="318"/>
      <c r="J326" s="318"/>
      <c r="K326" s="318">
        <v>2.07</v>
      </c>
      <c r="L326" s="318"/>
      <c r="M326" s="318"/>
      <c r="N326" s="318"/>
      <c r="O326" s="318"/>
      <c r="P326" s="318"/>
      <c r="Q326" s="318"/>
      <c r="R326" s="318">
        <v>2.0076</v>
      </c>
    </row>
    <row r="327" s="304" customFormat="1" ht="22.8" customHeight="1" spans="1:18">
      <c r="A327" s="309"/>
      <c r="B327" s="309"/>
      <c r="C327" s="309"/>
      <c r="D327" s="312" t="s">
        <v>861</v>
      </c>
      <c r="E327" s="312" t="s">
        <v>862</v>
      </c>
      <c r="F327" s="310">
        <v>76.3624</v>
      </c>
      <c r="G327" s="310"/>
      <c r="H327" s="310">
        <v>69.8104</v>
      </c>
      <c r="I327" s="310"/>
      <c r="J327" s="310"/>
      <c r="K327" s="310">
        <v>6.552</v>
      </c>
      <c r="L327" s="310"/>
      <c r="M327" s="310"/>
      <c r="N327" s="310"/>
      <c r="O327" s="310"/>
      <c r="P327" s="310"/>
      <c r="Q327" s="310"/>
      <c r="R327" s="310"/>
    </row>
    <row r="328" s="304" customFormat="1" ht="22.8" customHeight="1" spans="1:18">
      <c r="A328" s="309" t="s">
        <v>738</v>
      </c>
      <c r="B328" s="309"/>
      <c r="C328" s="309"/>
      <c r="D328" s="309" t="s">
        <v>738</v>
      </c>
      <c r="E328" s="309" t="s">
        <v>216</v>
      </c>
      <c r="F328" s="313">
        <v>76.3624</v>
      </c>
      <c r="G328" s="313"/>
      <c r="H328" s="313">
        <v>69.8104</v>
      </c>
      <c r="I328" s="313"/>
      <c r="J328" s="313"/>
      <c r="K328" s="313">
        <v>6.552</v>
      </c>
      <c r="L328" s="313"/>
      <c r="M328" s="313"/>
      <c r="N328" s="313"/>
      <c r="O328" s="313"/>
      <c r="P328" s="313"/>
      <c r="Q328" s="313"/>
      <c r="R328" s="313"/>
    </row>
    <row r="329" s="304" customFormat="1" ht="22.8" customHeight="1" spans="1:18">
      <c r="A329" s="309" t="s">
        <v>738</v>
      </c>
      <c r="B329" s="309" t="s">
        <v>622</v>
      </c>
      <c r="C329" s="309"/>
      <c r="D329" s="309" t="s">
        <v>863</v>
      </c>
      <c r="E329" s="309" t="s">
        <v>225</v>
      </c>
      <c r="F329" s="313">
        <v>76.3624</v>
      </c>
      <c r="G329" s="313"/>
      <c r="H329" s="313">
        <v>69.8104</v>
      </c>
      <c r="I329" s="313"/>
      <c r="J329" s="313"/>
      <c r="K329" s="313">
        <v>6.552</v>
      </c>
      <c r="L329" s="313"/>
      <c r="M329" s="313"/>
      <c r="N329" s="313"/>
      <c r="O329" s="313"/>
      <c r="P329" s="313"/>
      <c r="Q329" s="313"/>
      <c r="R329" s="313"/>
    </row>
    <row r="330" s="304" customFormat="1" ht="22.8" customHeight="1" spans="1:18">
      <c r="A330" s="314" t="s">
        <v>738</v>
      </c>
      <c r="B330" s="314" t="s">
        <v>622</v>
      </c>
      <c r="C330" s="314" t="s">
        <v>583</v>
      </c>
      <c r="D330" s="315" t="s">
        <v>864</v>
      </c>
      <c r="E330" s="316" t="s">
        <v>865</v>
      </c>
      <c r="F330" s="317">
        <v>76.3624</v>
      </c>
      <c r="G330" s="318"/>
      <c r="H330" s="318">
        <v>69.8104</v>
      </c>
      <c r="I330" s="318"/>
      <c r="J330" s="318"/>
      <c r="K330" s="318">
        <v>6.552</v>
      </c>
      <c r="L330" s="318"/>
      <c r="M330" s="318"/>
      <c r="N330" s="318"/>
      <c r="O330" s="318"/>
      <c r="P330" s="318"/>
      <c r="Q330" s="318"/>
      <c r="R330" s="318"/>
    </row>
    <row r="331" s="304" customFormat="1" ht="22.8" customHeight="1" spans="1:18">
      <c r="A331" s="309"/>
      <c r="B331" s="309"/>
      <c r="C331" s="309"/>
      <c r="D331" s="312" t="s">
        <v>1290</v>
      </c>
      <c r="E331" s="312" t="s">
        <v>1291</v>
      </c>
      <c r="F331" s="310">
        <v>17.95</v>
      </c>
      <c r="G331" s="310">
        <v>8.8684</v>
      </c>
      <c r="H331" s="310">
        <v>5.6256</v>
      </c>
      <c r="I331" s="310"/>
      <c r="J331" s="310"/>
      <c r="K331" s="310">
        <v>3.456</v>
      </c>
      <c r="L331" s="310"/>
      <c r="M331" s="310"/>
      <c r="N331" s="310"/>
      <c r="O331" s="310"/>
      <c r="P331" s="310"/>
      <c r="Q331" s="310"/>
      <c r="R331" s="310"/>
    </row>
    <row r="332" s="304" customFormat="1" ht="22.8" customHeight="1" spans="1:18">
      <c r="A332" s="309" t="s">
        <v>738</v>
      </c>
      <c r="B332" s="309"/>
      <c r="C332" s="309"/>
      <c r="D332" s="309" t="s">
        <v>738</v>
      </c>
      <c r="E332" s="309" t="s">
        <v>216</v>
      </c>
      <c r="F332" s="313">
        <v>17.95</v>
      </c>
      <c r="G332" s="313">
        <v>8.8684</v>
      </c>
      <c r="H332" s="313">
        <v>5.6256</v>
      </c>
      <c r="I332" s="313"/>
      <c r="J332" s="313"/>
      <c r="K332" s="313">
        <v>3.456</v>
      </c>
      <c r="L332" s="313"/>
      <c r="M332" s="313"/>
      <c r="N332" s="313"/>
      <c r="O332" s="313"/>
      <c r="P332" s="313"/>
      <c r="Q332" s="313"/>
      <c r="R332" s="313"/>
    </row>
    <row r="333" s="304" customFormat="1" ht="22.8" customHeight="1" spans="1:18">
      <c r="A333" s="309" t="s">
        <v>738</v>
      </c>
      <c r="B333" s="309" t="s">
        <v>565</v>
      </c>
      <c r="C333" s="309"/>
      <c r="D333" s="309" t="s">
        <v>788</v>
      </c>
      <c r="E333" s="309" t="s">
        <v>217</v>
      </c>
      <c r="F333" s="313">
        <v>17.95</v>
      </c>
      <c r="G333" s="313">
        <v>8.8684</v>
      </c>
      <c r="H333" s="313">
        <v>5.6256</v>
      </c>
      <c r="I333" s="313"/>
      <c r="J333" s="313"/>
      <c r="K333" s="313">
        <v>3.456</v>
      </c>
      <c r="L333" s="313"/>
      <c r="M333" s="313"/>
      <c r="N333" s="313"/>
      <c r="O333" s="313"/>
      <c r="P333" s="313"/>
      <c r="Q333" s="313"/>
      <c r="R333" s="313"/>
    </row>
    <row r="334" s="304" customFormat="1" ht="22.8" customHeight="1" spans="1:18">
      <c r="A334" s="314" t="s">
        <v>738</v>
      </c>
      <c r="B334" s="314" t="s">
        <v>565</v>
      </c>
      <c r="C334" s="314" t="s">
        <v>583</v>
      </c>
      <c r="D334" s="315" t="s">
        <v>789</v>
      </c>
      <c r="E334" s="316" t="s">
        <v>790</v>
      </c>
      <c r="F334" s="317">
        <v>17.95</v>
      </c>
      <c r="G334" s="318">
        <v>8.8684</v>
      </c>
      <c r="H334" s="318">
        <v>5.6256</v>
      </c>
      <c r="I334" s="318"/>
      <c r="J334" s="318"/>
      <c r="K334" s="318">
        <v>3.456</v>
      </c>
      <c r="L334" s="318"/>
      <c r="M334" s="318"/>
      <c r="N334" s="318"/>
      <c r="O334" s="318"/>
      <c r="P334" s="318"/>
      <c r="Q334" s="318"/>
      <c r="R334" s="318"/>
    </row>
    <row r="335" s="304" customFormat="1" ht="22.8" customHeight="1" spans="1:18">
      <c r="A335" s="309"/>
      <c r="B335" s="309"/>
      <c r="C335" s="309"/>
      <c r="D335" s="312" t="s">
        <v>866</v>
      </c>
      <c r="E335" s="312" t="s">
        <v>867</v>
      </c>
      <c r="F335" s="310">
        <v>61.6328</v>
      </c>
      <c r="G335" s="310"/>
      <c r="H335" s="310">
        <v>57.0872</v>
      </c>
      <c r="I335" s="310"/>
      <c r="J335" s="310"/>
      <c r="K335" s="310">
        <v>3.924</v>
      </c>
      <c r="L335" s="310"/>
      <c r="M335" s="310"/>
      <c r="N335" s="310"/>
      <c r="O335" s="310"/>
      <c r="P335" s="310"/>
      <c r="Q335" s="310"/>
      <c r="R335" s="310">
        <v>0.6216</v>
      </c>
    </row>
    <row r="336" s="304" customFormat="1" ht="22.8" customHeight="1" spans="1:18">
      <c r="A336" s="309" t="s">
        <v>738</v>
      </c>
      <c r="B336" s="309"/>
      <c r="C336" s="309"/>
      <c r="D336" s="309" t="s">
        <v>738</v>
      </c>
      <c r="E336" s="309" t="s">
        <v>216</v>
      </c>
      <c r="F336" s="313">
        <v>61.6328</v>
      </c>
      <c r="G336" s="313"/>
      <c r="H336" s="313">
        <v>57.0872</v>
      </c>
      <c r="I336" s="313"/>
      <c r="J336" s="313"/>
      <c r="K336" s="313">
        <v>3.924</v>
      </c>
      <c r="L336" s="313"/>
      <c r="M336" s="313"/>
      <c r="N336" s="313"/>
      <c r="O336" s="313"/>
      <c r="P336" s="313"/>
      <c r="Q336" s="313"/>
      <c r="R336" s="313">
        <v>0.6216</v>
      </c>
    </row>
    <row r="337" s="304" customFormat="1" ht="22.8" customHeight="1" spans="1:18">
      <c r="A337" s="309" t="s">
        <v>738</v>
      </c>
      <c r="B337" s="309" t="s">
        <v>565</v>
      </c>
      <c r="C337" s="309"/>
      <c r="D337" s="309" t="s">
        <v>788</v>
      </c>
      <c r="E337" s="309" t="s">
        <v>217</v>
      </c>
      <c r="F337" s="313">
        <v>61.6328</v>
      </c>
      <c r="G337" s="313"/>
      <c r="H337" s="313">
        <v>57.0872</v>
      </c>
      <c r="I337" s="313"/>
      <c r="J337" s="313"/>
      <c r="K337" s="313">
        <v>3.924</v>
      </c>
      <c r="L337" s="313"/>
      <c r="M337" s="313"/>
      <c r="N337" s="313"/>
      <c r="O337" s="313"/>
      <c r="P337" s="313"/>
      <c r="Q337" s="313"/>
      <c r="R337" s="313">
        <v>0.6216</v>
      </c>
    </row>
    <row r="338" s="304" customFormat="1" ht="22.8" customHeight="1" spans="1:18">
      <c r="A338" s="314" t="s">
        <v>738</v>
      </c>
      <c r="B338" s="314" t="s">
        <v>565</v>
      </c>
      <c r="C338" s="314" t="s">
        <v>583</v>
      </c>
      <c r="D338" s="315" t="s">
        <v>789</v>
      </c>
      <c r="E338" s="316" t="s">
        <v>790</v>
      </c>
      <c r="F338" s="317">
        <v>61.6328</v>
      </c>
      <c r="G338" s="318"/>
      <c r="H338" s="318">
        <v>57.0872</v>
      </c>
      <c r="I338" s="318"/>
      <c r="J338" s="318"/>
      <c r="K338" s="318">
        <v>3.924</v>
      </c>
      <c r="L338" s="318"/>
      <c r="M338" s="318"/>
      <c r="N338" s="318"/>
      <c r="O338" s="318"/>
      <c r="P338" s="318"/>
      <c r="Q338" s="318"/>
      <c r="R338" s="318">
        <v>0.6216</v>
      </c>
    </row>
    <row r="339" s="304" customFormat="1" ht="22.8" customHeight="1" spans="1:18">
      <c r="A339" s="309"/>
      <c r="B339" s="309"/>
      <c r="C339" s="309"/>
      <c r="D339" s="312" t="s">
        <v>868</v>
      </c>
      <c r="E339" s="312" t="s">
        <v>869</v>
      </c>
      <c r="F339" s="310">
        <v>62.9232</v>
      </c>
      <c r="G339" s="310"/>
      <c r="H339" s="310">
        <v>61.2672</v>
      </c>
      <c r="I339" s="310"/>
      <c r="J339" s="310"/>
      <c r="K339" s="310">
        <v>1.656</v>
      </c>
      <c r="L339" s="310"/>
      <c r="M339" s="310"/>
      <c r="N339" s="310"/>
      <c r="O339" s="310"/>
      <c r="P339" s="310"/>
      <c r="Q339" s="310"/>
      <c r="R339" s="310"/>
    </row>
    <row r="340" s="304" customFormat="1" ht="22.8" customHeight="1" spans="1:18">
      <c r="A340" s="309" t="s">
        <v>738</v>
      </c>
      <c r="B340" s="309"/>
      <c r="C340" s="309"/>
      <c r="D340" s="309" t="s">
        <v>738</v>
      </c>
      <c r="E340" s="309" t="s">
        <v>216</v>
      </c>
      <c r="F340" s="313">
        <v>62.9232</v>
      </c>
      <c r="G340" s="313"/>
      <c r="H340" s="313">
        <v>61.2672</v>
      </c>
      <c r="I340" s="313"/>
      <c r="J340" s="313"/>
      <c r="K340" s="313">
        <v>1.656</v>
      </c>
      <c r="L340" s="313"/>
      <c r="M340" s="313"/>
      <c r="N340" s="313"/>
      <c r="O340" s="313"/>
      <c r="P340" s="313"/>
      <c r="Q340" s="313"/>
      <c r="R340" s="313"/>
    </row>
    <row r="341" s="304" customFormat="1" ht="22.8" customHeight="1" spans="1:18">
      <c r="A341" s="309" t="s">
        <v>738</v>
      </c>
      <c r="B341" s="309" t="s">
        <v>583</v>
      </c>
      <c r="C341" s="309"/>
      <c r="D341" s="309" t="s">
        <v>793</v>
      </c>
      <c r="E341" s="309" t="s">
        <v>219</v>
      </c>
      <c r="F341" s="313">
        <v>62.9232</v>
      </c>
      <c r="G341" s="313"/>
      <c r="H341" s="313">
        <v>61.2672</v>
      </c>
      <c r="I341" s="313"/>
      <c r="J341" s="313"/>
      <c r="K341" s="313">
        <v>1.656</v>
      </c>
      <c r="L341" s="313"/>
      <c r="M341" s="313"/>
      <c r="N341" s="313"/>
      <c r="O341" s="313"/>
      <c r="P341" s="313"/>
      <c r="Q341" s="313"/>
      <c r="R341" s="313"/>
    </row>
    <row r="342" s="304" customFormat="1" ht="22.8" customHeight="1" spans="1:18">
      <c r="A342" s="314" t="s">
        <v>738</v>
      </c>
      <c r="B342" s="314" t="s">
        <v>583</v>
      </c>
      <c r="C342" s="314" t="s">
        <v>622</v>
      </c>
      <c r="D342" s="315" t="s">
        <v>801</v>
      </c>
      <c r="E342" s="316" t="s">
        <v>802</v>
      </c>
      <c r="F342" s="317">
        <v>62.9232</v>
      </c>
      <c r="G342" s="318"/>
      <c r="H342" s="318">
        <v>61.2672</v>
      </c>
      <c r="I342" s="318"/>
      <c r="J342" s="318"/>
      <c r="K342" s="318">
        <v>1.656</v>
      </c>
      <c r="L342" s="318"/>
      <c r="M342" s="318"/>
      <c r="N342" s="318"/>
      <c r="O342" s="318"/>
      <c r="P342" s="318"/>
      <c r="Q342" s="318"/>
      <c r="R342" s="318"/>
    </row>
    <row r="343" s="304" customFormat="1" ht="22.8" customHeight="1" spans="1:18">
      <c r="A343" s="309"/>
      <c r="B343" s="309"/>
      <c r="C343" s="309"/>
      <c r="D343" s="312" t="s">
        <v>870</v>
      </c>
      <c r="E343" s="312" t="s">
        <v>871</v>
      </c>
      <c r="F343" s="310">
        <v>22.848</v>
      </c>
      <c r="G343" s="310"/>
      <c r="H343" s="310">
        <v>22.02</v>
      </c>
      <c r="I343" s="310"/>
      <c r="J343" s="310"/>
      <c r="K343" s="310">
        <v>0.828</v>
      </c>
      <c r="L343" s="310"/>
      <c r="M343" s="310"/>
      <c r="N343" s="310"/>
      <c r="O343" s="310"/>
      <c r="P343" s="310"/>
      <c r="Q343" s="310"/>
      <c r="R343" s="310"/>
    </row>
    <row r="344" s="304" customFormat="1" ht="22.8" customHeight="1" spans="1:18">
      <c r="A344" s="309" t="s">
        <v>738</v>
      </c>
      <c r="B344" s="309"/>
      <c r="C344" s="309"/>
      <c r="D344" s="309" t="s">
        <v>738</v>
      </c>
      <c r="E344" s="309" t="s">
        <v>216</v>
      </c>
      <c r="F344" s="313">
        <v>22.848</v>
      </c>
      <c r="G344" s="313"/>
      <c r="H344" s="313">
        <v>22.02</v>
      </c>
      <c r="I344" s="313"/>
      <c r="J344" s="313"/>
      <c r="K344" s="313">
        <v>0.828</v>
      </c>
      <c r="L344" s="313"/>
      <c r="M344" s="313"/>
      <c r="N344" s="313"/>
      <c r="O344" s="313"/>
      <c r="P344" s="313"/>
      <c r="Q344" s="313"/>
      <c r="R344" s="313"/>
    </row>
    <row r="345" s="304" customFormat="1" ht="22.8" customHeight="1" spans="1:18">
      <c r="A345" s="309" t="s">
        <v>738</v>
      </c>
      <c r="B345" s="309" t="s">
        <v>583</v>
      </c>
      <c r="C345" s="309"/>
      <c r="D345" s="309" t="s">
        <v>793</v>
      </c>
      <c r="E345" s="309" t="s">
        <v>219</v>
      </c>
      <c r="F345" s="313">
        <v>22.848</v>
      </c>
      <c r="G345" s="313"/>
      <c r="H345" s="313">
        <v>22.02</v>
      </c>
      <c r="I345" s="313"/>
      <c r="J345" s="313"/>
      <c r="K345" s="313">
        <v>0.828</v>
      </c>
      <c r="L345" s="313"/>
      <c r="M345" s="313"/>
      <c r="N345" s="313"/>
      <c r="O345" s="313"/>
      <c r="P345" s="313"/>
      <c r="Q345" s="313"/>
      <c r="R345" s="313"/>
    </row>
    <row r="346" s="304" customFormat="1" ht="22.8" customHeight="1" spans="1:18">
      <c r="A346" s="314" t="s">
        <v>738</v>
      </c>
      <c r="B346" s="314" t="s">
        <v>583</v>
      </c>
      <c r="C346" s="314" t="s">
        <v>565</v>
      </c>
      <c r="D346" s="315" t="s">
        <v>837</v>
      </c>
      <c r="E346" s="316" t="s">
        <v>838</v>
      </c>
      <c r="F346" s="317">
        <v>22.848</v>
      </c>
      <c r="G346" s="318"/>
      <c r="H346" s="318">
        <v>22.02</v>
      </c>
      <c r="I346" s="318"/>
      <c r="J346" s="318"/>
      <c r="K346" s="318">
        <v>0.828</v>
      </c>
      <c r="L346" s="318"/>
      <c r="M346" s="318"/>
      <c r="N346" s="318"/>
      <c r="O346" s="318"/>
      <c r="P346" s="318"/>
      <c r="Q346" s="318"/>
      <c r="R346" s="318"/>
    </row>
    <row r="347" s="304" customFormat="1" ht="22.8" customHeight="1" spans="1:18">
      <c r="A347" s="309"/>
      <c r="B347" s="309"/>
      <c r="C347" s="309"/>
      <c r="D347" s="312" t="s">
        <v>872</v>
      </c>
      <c r="E347" s="312" t="s">
        <v>873</v>
      </c>
      <c r="F347" s="310">
        <v>4.066</v>
      </c>
      <c r="G347" s="310"/>
      <c r="H347" s="310">
        <v>4.066</v>
      </c>
      <c r="I347" s="310"/>
      <c r="J347" s="310"/>
      <c r="K347" s="310"/>
      <c r="L347" s="310"/>
      <c r="M347" s="310"/>
      <c r="N347" s="310"/>
      <c r="O347" s="310"/>
      <c r="P347" s="310"/>
      <c r="Q347" s="310"/>
      <c r="R347" s="310"/>
    </row>
    <row r="348" s="304" customFormat="1" ht="22.8" customHeight="1" spans="1:18">
      <c r="A348" s="309" t="s">
        <v>738</v>
      </c>
      <c r="B348" s="309"/>
      <c r="C348" s="309"/>
      <c r="D348" s="309" t="s">
        <v>738</v>
      </c>
      <c r="E348" s="309" t="s">
        <v>216</v>
      </c>
      <c r="F348" s="313">
        <v>4.066</v>
      </c>
      <c r="G348" s="313"/>
      <c r="H348" s="313">
        <v>4.066</v>
      </c>
      <c r="I348" s="313"/>
      <c r="J348" s="313"/>
      <c r="K348" s="313"/>
      <c r="L348" s="313"/>
      <c r="M348" s="313"/>
      <c r="N348" s="313"/>
      <c r="O348" s="313"/>
      <c r="P348" s="313"/>
      <c r="Q348" s="313"/>
      <c r="R348" s="313"/>
    </row>
    <row r="349" s="304" customFormat="1" ht="22.8" customHeight="1" spans="1:18">
      <c r="A349" s="309" t="s">
        <v>738</v>
      </c>
      <c r="B349" s="309" t="s">
        <v>874</v>
      </c>
      <c r="C349" s="309"/>
      <c r="D349" s="309" t="s">
        <v>875</v>
      </c>
      <c r="E349" s="309" t="s">
        <v>227</v>
      </c>
      <c r="F349" s="313">
        <v>4.066</v>
      </c>
      <c r="G349" s="313"/>
      <c r="H349" s="313">
        <v>4.066</v>
      </c>
      <c r="I349" s="313"/>
      <c r="J349" s="313"/>
      <c r="K349" s="313"/>
      <c r="L349" s="313"/>
      <c r="M349" s="313"/>
      <c r="N349" s="313"/>
      <c r="O349" s="313"/>
      <c r="P349" s="313"/>
      <c r="Q349" s="313"/>
      <c r="R349" s="313"/>
    </row>
    <row r="350" s="304" customFormat="1" ht="22.8" customHeight="1" spans="1:18">
      <c r="A350" s="314" t="s">
        <v>738</v>
      </c>
      <c r="B350" s="314" t="s">
        <v>874</v>
      </c>
      <c r="C350" s="314" t="s">
        <v>565</v>
      </c>
      <c r="D350" s="315" t="s">
        <v>876</v>
      </c>
      <c r="E350" s="316" t="s">
        <v>877</v>
      </c>
      <c r="F350" s="317">
        <v>4.066</v>
      </c>
      <c r="G350" s="318"/>
      <c r="H350" s="318">
        <v>4.066</v>
      </c>
      <c r="I350" s="318"/>
      <c r="J350" s="318"/>
      <c r="K350" s="318"/>
      <c r="L350" s="318"/>
      <c r="M350" s="318"/>
      <c r="N350" s="318"/>
      <c r="O350" s="318"/>
      <c r="P350" s="318"/>
      <c r="Q350" s="318"/>
      <c r="R350" s="318"/>
    </row>
    <row r="351" s="304" customFormat="1" ht="22.8" customHeight="1" spans="1:18">
      <c r="A351" s="309"/>
      <c r="B351" s="309"/>
      <c r="C351" s="309"/>
      <c r="D351" s="312" t="s">
        <v>878</v>
      </c>
      <c r="E351" s="312" t="s">
        <v>879</v>
      </c>
      <c r="F351" s="310">
        <v>8.6352</v>
      </c>
      <c r="G351" s="310"/>
      <c r="H351" s="310">
        <v>8.6352</v>
      </c>
      <c r="I351" s="310"/>
      <c r="J351" s="310"/>
      <c r="K351" s="310"/>
      <c r="L351" s="310"/>
      <c r="M351" s="310"/>
      <c r="N351" s="310"/>
      <c r="O351" s="310"/>
      <c r="P351" s="310"/>
      <c r="Q351" s="310"/>
      <c r="R351" s="310"/>
    </row>
    <row r="352" s="304" customFormat="1" ht="22.8" customHeight="1" spans="1:18">
      <c r="A352" s="309" t="s">
        <v>738</v>
      </c>
      <c r="B352" s="309"/>
      <c r="C352" s="309"/>
      <c r="D352" s="309" t="s">
        <v>738</v>
      </c>
      <c r="E352" s="309" t="s">
        <v>216</v>
      </c>
      <c r="F352" s="313">
        <v>8.6352</v>
      </c>
      <c r="G352" s="313"/>
      <c r="H352" s="313">
        <v>8.6352</v>
      </c>
      <c r="I352" s="313"/>
      <c r="J352" s="313"/>
      <c r="K352" s="313"/>
      <c r="L352" s="313"/>
      <c r="M352" s="313"/>
      <c r="N352" s="313"/>
      <c r="O352" s="313"/>
      <c r="P352" s="313"/>
      <c r="Q352" s="313"/>
      <c r="R352" s="313"/>
    </row>
    <row r="353" s="304" customFormat="1" ht="22.8" customHeight="1" spans="1:18">
      <c r="A353" s="309" t="s">
        <v>738</v>
      </c>
      <c r="B353" s="309" t="s">
        <v>583</v>
      </c>
      <c r="C353" s="309"/>
      <c r="D353" s="309" t="s">
        <v>793</v>
      </c>
      <c r="E353" s="309" t="s">
        <v>219</v>
      </c>
      <c r="F353" s="313">
        <v>8.6352</v>
      </c>
      <c r="G353" s="313"/>
      <c r="H353" s="313">
        <v>8.6352</v>
      </c>
      <c r="I353" s="313"/>
      <c r="J353" s="313"/>
      <c r="K353" s="313"/>
      <c r="L353" s="313"/>
      <c r="M353" s="313"/>
      <c r="N353" s="313"/>
      <c r="O353" s="313"/>
      <c r="P353" s="313"/>
      <c r="Q353" s="313"/>
      <c r="R353" s="313"/>
    </row>
    <row r="354" s="304" customFormat="1" ht="22.8" customHeight="1" spans="1:18">
      <c r="A354" s="314" t="s">
        <v>738</v>
      </c>
      <c r="B354" s="314" t="s">
        <v>583</v>
      </c>
      <c r="C354" s="314" t="s">
        <v>583</v>
      </c>
      <c r="D354" s="315" t="s">
        <v>799</v>
      </c>
      <c r="E354" s="316" t="s">
        <v>800</v>
      </c>
      <c r="F354" s="317">
        <v>8.6352</v>
      </c>
      <c r="G354" s="318"/>
      <c r="H354" s="318">
        <v>8.6352</v>
      </c>
      <c r="I354" s="318"/>
      <c r="J354" s="318"/>
      <c r="K354" s="318"/>
      <c r="L354" s="318"/>
      <c r="M354" s="318"/>
      <c r="N354" s="318"/>
      <c r="O354" s="318"/>
      <c r="P354" s="318"/>
      <c r="Q354" s="318"/>
      <c r="R354" s="318"/>
    </row>
    <row r="355" s="304" customFormat="1" ht="22.8" customHeight="1" spans="1:18">
      <c r="A355" s="309"/>
      <c r="B355" s="309"/>
      <c r="C355" s="309"/>
      <c r="D355" s="312" t="s">
        <v>880</v>
      </c>
      <c r="E355" s="312" t="s">
        <v>881</v>
      </c>
      <c r="F355" s="310">
        <v>1.6744</v>
      </c>
      <c r="G355" s="310"/>
      <c r="H355" s="310">
        <v>1.0528</v>
      </c>
      <c r="I355" s="310"/>
      <c r="J355" s="310"/>
      <c r="K355" s="310"/>
      <c r="L355" s="310"/>
      <c r="M355" s="310"/>
      <c r="N355" s="310"/>
      <c r="O355" s="310"/>
      <c r="P355" s="310"/>
      <c r="Q355" s="310"/>
      <c r="R355" s="310">
        <v>0.6216</v>
      </c>
    </row>
    <row r="356" s="304" customFormat="1" ht="22.8" customHeight="1" spans="1:18">
      <c r="A356" s="309" t="s">
        <v>738</v>
      </c>
      <c r="B356" s="309"/>
      <c r="C356" s="309"/>
      <c r="D356" s="309" t="s">
        <v>738</v>
      </c>
      <c r="E356" s="309" t="s">
        <v>216</v>
      </c>
      <c r="F356" s="313">
        <v>1.6744</v>
      </c>
      <c r="G356" s="313"/>
      <c r="H356" s="313">
        <v>1.0528</v>
      </c>
      <c r="I356" s="313"/>
      <c r="J356" s="313"/>
      <c r="K356" s="313"/>
      <c r="L356" s="313"/>
      <c r="M356" s="313"/>
      <c r="N356" s="313"/>
      <c r="O356" s="313"/>
      <c r="P356" s="313"/>
      <c r="Q356" s="313"/>
      <c r="R356" s="313">
        <v>0.6216</v>
      </c>
    </row>
    <row r="357" s="304" customFormat="1" ht="22.8" customHeight="1" spans="1:18">
      <c r="A357" s="309" t="s">
        <v>738</v>
      </c>
      <c r="B357" s="309" t="s">
        <v>583</v>
      </c>
      <c r="C357" s="309"/>
      <c r="D357" s="309" t="s">
        <v>793</v>
      </c>
      <c r="E357" s="309" t="s">
        <v>219</v>
      </c>
      <c r="F357" s="313">
        <v>1.6744</v>
      </c>
      <c r="G357" s="313"/>
      <c r="H357" s="313">
        <v>1.0528</v>
      </c>
      <c r="I357" s="313"/>
      <c r="J357" s="313"/>
      <c r="K357" s="313"/>
      <c r="L357" s="313"/>
      <c r="M357" s="313"/>
      <c r="N357" s="313"/>
      <c r="O357" s="313"/>
      <c r="P357" s="313"/>
      <c r="Q357" s="313"/>
      <c r="R357" s="313">
        <v>0.6216</v>
      </c>
    </row>
    <row r="358" s="304" customFormat="1" ht="22.8" customHeight="1" spans="1:18">
      <c r="A358" s="314" t="s">
        <v>738</v>
      </c>
      <c r="B358" s="314" t="s">
        <v>583</v>
      </c>
      <c r="C358" s="314" t="s">
        <v>622</v>
      </c>
      <c r="D358" s="315" t="s">
        <v>801</v>
      </c>
      <c r="E358" s="316" t="s">
        <v>802</v>
      </c>
      <c r="F358" s="317">
        <v>1.6744</v>
      </c>
      <c r="G358" s="318"/>
      <c r="H358" s="318">
        <v>1.0528</v>
      </c>
      <c r="I358" s="318"/>
      <c r="J358" s="318"/>
      <c r="K358" s="318"/>
      <c r="L358" s="318"/>
      <c r="M358" s="318"/>
      <c r="N358" s="318"/>
      <c r="O358" s="318"/>
      <c r="P358" s="318"/>
      <c r="Q358" s="318"/>
      <c r="R358" s="318">
        <v>0.6216</v>
      </c>
    </row>
    <row r="359" s="304" customFormat="1" ht="22.8" customHeight="1" spans="1:18">
      <c r="A359" s="309"/>
      <c r="B359" s="309"/>
      <c r="C359" s="309"/>
      <c r="D359" s="312" t="s">
        <v>882</v>
      </c>
      <c r="E359" s="312" t="s">
        <v>883</v>
      </c>
      <c r="F359" s="310">
        <v>74.636</v>
      </c>
      <c r="G359" s="310"/>
      <c r="H359" s="310">
        <v>74.636</v>
      </c>
      <c r="I359" s="310"/>
      <c r="J359" s="310"/>
      <c r="K359" s="310"/>
      <c r="L359" s="310"/>
      <c r="M359" s="310"/>
      <c r="N359" s="310"/>
      <c r="O359" s="310"/>
      <c r="P359" s="310"/>
      <c r="Q359" s="310"/>
      <c r="R359" s="310"/>
    </row>
    <row r="360" s="304" customFormat="1" ht="22.8" customHeight="1" spans="1:18">
      <c r="A360" s="309" t="s">
        <v>738</v>
      </c>
      <c r="B360" s="309"/>
      <c r="C360" s="309"/>
      <c r="D360" s="309" t="s">
        <v>738</v>
      </c>
      <c r="E360" s="309" t="s">
        <v>216</v>
      </c>
      <c r="F360" s="313">
        <v>74.636</v>
      </c>
      <c r="G360" s="313"/>
      <c r="H360" s="313">
        <v>74.636</v>
      </c>
      <c r="I360" s="313"/>
      <c r="J360" s="313"/>
      <c r="K360" s="313"/>
      <c r="L360" s="313"/>
      <c r="M360" s="313"/>
      <c r="N360" s="313"/>
      <c r="O360" s="313"/>
      <c r="P360" s="313"/>
      <c r="Q360" s="313"/>
      <c r="R360" s="313"/>
    </row>
    <row r="361" s="304" customFormat="1" ht="22.8" customHeight="1" spans="1:18">
      <c r="A361" s="309" t="s">
        <v>738</v>
      </c>
      <c r="B361" s="309" t="s">
        <v>583</v>
      </c>
      <c r="C361" s="309"/>
      <c r="D361" s="309" t="s">
        <v>793</v>
      </c>
      <c r="E361" s="309" t="s">
        <v>219</v>
      </c>
      <c r="F361" s="313">
        <v>74.636</v>
      </c>
      <c r="G361" s="313"/>
      <c r="H361" s="313">
        <v>74.636</v>
      </c>
      <c r="I361" s="313"/>
      <c r="J361" s="313"/>
      <c r="K361" s="313"/>
      <c r="L361" s="313"/>
      <c r="M361" s="313"/>
      <c r="N361" s="313"/>
      <c r="O361" s="313"/>
      <c r="P361" s="313"/>
      <c r="Q361" s="313"/>
      <c r="R361" s="313"/>
    </row>
    <row r="362" s="304" customFormat="1" ht="22.8" customHeight="1" spans="1:18">
      <c r="A362" s="314" t="s">
        <v>738</v>
      </c>
      <c r="B362" s="314" t="s">
        <v>583</v>
      </c>
      <c r="C362" s="314" t="s">
        <v>583</v>
      </c>
      <c r="D362" s="315" t="s">
        <v>799</v>
      </c>
      <c r="E362" s="316" t="s">
        <v>800</v>
      </c>
      <c r="F362" s="317">
        <v>74.636</v>
      </c>
      <c r="G362" s="318"/>
      <c r="H362" s="318">
        <v>74.636</v>
      </c>
      <c r="I362" s="318"/>
      <c r="J362" s="318"/>
      <c r="K362" s="318"/>
      <c r="L362" s="318"/>
      <c r="M362" s="318"/>
      <c r="N362" s="318"/>
      <c r="O362" s="318"/>
      <c r="P362" s="318"/>
      <c r="Q362" s="318"/>
      <c r="R362" s="318"/>
    </row>
    <row r="363" s="304" customFormat="1" ht="22.8" customHeight="1" spans="1:18">
      <c r="A363" s="309"/>
      <c r="B363" s="309"/>
      <c r="C363" s="309"/>
      <c r="D363" s="312" t="s">
        <v>886</v>
      </c>
      <c r="E363" s="312" t="s">
        <v>887</v>
      </c>
      <c r="F363" s="310">
        <v>27.094</v>
      </c>
      <c r="G363" s="310"/>
      <c r="H363" s="310">
        <v>27.094</v>
      </c>
      <c r="I363" s="310"/>
      <c r="J363" s="310"/>
      <c r="K363" s="310"/>
      <c r="L363" s="310"/>
      <c r="M363" s="310"/>
      <c r="N363" s="310"/>
      <c r="O363" s="310"/>
      <c r="P363" s="310"/>
      <c r="Q363" s="310"/>
      <c r="R363" s="310"/>
    </row>
    <row r="364" s="304" customFormat="1" ht="22.8" customHeight="1" spans="1:18">
      <c r="A364" s="309" t="s">
        <v>738</v>
      </c>
      <c r="B364" s="309"/>
      <c r="C364" s="309"/>
      <c r="D364" s="309" t="s">
        <v>738</v>
      </c>
      <c r="E364" s="309" t="s">
        <v>216</v>
      </c>
      <c r="F364" s="313">
        <v>27.094</v>
      </c>
      <c r="G364" s="313"/>
      <c r="H364" s="313">
        <v>27.094</v>
      </c>
      <c r="I364" s="313"/>
      <c r="J364" s="313"/>
      <c r="K364" s="313"/>
      <c r="L364" s="313"/>
      <c r="M364" s="313"/>
      <c r="N364" s="313"/>
      <c r="O364" s="313"/>
      <c r="P364" s="313"/>
      <c r="Q364" s="313"/>
      <c r="R364" s="313"/>
    </row>
    <row r="365" s="304" customFormat="1" ht="22.8" customHeight="1" spans="1:18">
      <c r="A365" s="309" t="s">
        <v>738</v>
      </c>
      <c r="B365" s="309" t="s">
        <v>565</v>
      </c>
      <c r="C365" s="309"/>
      <c r="D365" s="309" t="s">
        <v>788</v>
      </c>
      <c r="E365" s="309" t="s">
        <v>217</v>
      </c>
      <c r="F365" s="313">
        <v>27.094</v>
      </c>
      <c r="G365" s="313"/>
      <c r="H365" s="313">
        <v>27.094</v>
      </c>
      <c r="I365" s="313"/>
      <c r="J365" s="313"/>
      <c r="K365" s="313"/>
      <c r="L365" s="313"/>
      <c r="M365" s="313"/>
      <c r="N365" s="313"/>
      <c r="O365" s="313"/>
      <c r="P365" s="313"/>
      <c r="Q365" s="313"/>
      <c r="R365" s="313"/>
    </row>
    <row r="366" s="304" customFormat="1" ht="22.8" customHeight="1" spans="1:18">
      <c r="A366" s="314" t="s">
        <v>738</v>
      </c>
      <c r="B366" s="314" t="s">
        <v>565</v>
      </c>
      <c r="C366" s="314" t="s">
        <v>583</v>
      </c>
      <c r="D366" s="315" t="s">
        <v>789</v>
      </c>
      <c r="E366" s="316" t="s">
        <v>790</v>
      </c>
      <c r="F366" s="317">
        <v>27.094</v>
      </c>
      <c r="G366" s="318"/>
      <c r="H366" s="318">
        <v>27.094</v>
      </c>
      <c r="I366" s="318"/>
      <c r="J366" s="318"/>
      <c r="K366" s="318"/>
      <c r="L366" s="318"/>
      <c r="M366" s="318"/>
      <c r="N366" s="318"/>
      <c r="O366" s="318"/>
      <c r="P366" s="318"/>
      <c r="Q366" s="318"/>
      <c r="R366" s="318"/>
    </row>
    <row r="367" s="304" customFormat="1" ht="22.8" customHeight="1" spans="1:18">
      <c r="A367" s="309"/>
      <c r="B367" s="309"/>
      <c r="C367" s="309"/>
      <c r="D367" s="311" t="s">
        <v>888</v>
      </c>
      <c r="E367" s="311" t="s">
        <v>889</v>
      </c>
      <c r="F367" s="310">
        <v>4.6832</v>
      </c>
      <c r="G367" s="310"/>
      <c r="H367" s="310">
        <v>4.6832</v>
      </c>
      <c r="I367" s="310"/>
      <c r="J367" s="310"/>
      <c r="K367" s="310"/>
      <c r="L367" s="310"/>
      <c r="M367" s="310"/>
      <c r="N367" s="310"/>
      <c r="O367" s="310"/>
      <c r="P367" s="310"/>
      <c r="Q367" s="310"/>
      <c r="R367" s="310"/>
    </row>
    <row r="368" s="304" customFormat="1" ht="22.8" customHeight="1" spans="1:18">
      <c r="A368" s="309"/>
      <c r="B368" s="309"/>
      <c r="C368" s="309"/>
      <c r="D368" s="312" t="s">
        <v>890</v>
      </c>
      <c r="E368" s="312" t="s">
        <v>891</v>
      </c>
      <c r="F368" s="310">
        <v>4.6832</v>
      </c>
      <c r="G368" s="310"/>
      <c r="H368" s="310">
        <v>4.6832</v>
      </c>
      <c r="I368" s="310"/>
      <c r="J368" s="310"/>
      <c r="K368" s="310"/>
      <c r="L368" s="310"/>
      <c r="M368" s="310"/>
      <c r="N368" s="310"/>
      <c r="O368" s="310"/>
      <c r="P368" s="310"/>
      <c r="Q368" s="310"/>
      <c r="R368" s="310"/>
    </row>
    <row r="369" s="304" customFormat="1" ht="22.8" customHeight="1" spans="1:18">
      <c r="A369" s="309" t="s">
        <v>568</v>
      </c>
      <c r="B369" s="309"/>
      <c r="C369" s="309"/>
      <c r="D369" s="309" t="s">
        <v>568</v>
      </c>
      <c r="E369" s="309" t="s">
        <v>264</v>
      </c>
      <c r="F369" s="313">
        <v>4.6832</v>
      </c>
      <c r="G369" s="313"/>
      <c r="H369" s="313">
        <v>4.6832</v>
      </c>
      <c r="I369" s="313"/>
      <c r="J369" s="313"/>
      <c r="K369" s="313"/>
      <c r="L369" s="313"/>
      <c r="M369" s="313"/>
      <c r="N369" s="313"/>
      <c r="O369" s="313"/>
      <c r="P369" s="313"/>
      <c r="Q369" s="313"/>
      <c r="R369" s="313"/>
    </row>
    <row r="370" s="304" customFormat="1" ht="22.8" customHeight="1" spans="1:18">
      <c r="A370" s="309" t="s">
        <v>568</v>
      </c>
      <c r="B370" s="309" t="s">
        <v>569</v>
      </c>
      <c r="C370" s="309"/>
      <c r="D370" s="309" t="s">
        <v>570</v>
      </c>
      <c r="E370" s="309" t="s">
        <v>277</v>
      </c>
      <c r="F370" s="313">
        <v>4.6832</v>
      </c>
      <c r="G370" s="313"/>
      <c r="H370" s="313">
        <v>4.6832</v>
      </c>
      <c r="I370" s="313"/>
      <c r="J370" s="313"/>
      <c r="K370" s="313"/>
      <c r="L370" s="313"/>
      <c r="M370" s="313"/>
      <c r="N370" s="313"/>
      <c r="O370" s="313"/>
      <c r="P370" s="313"/>
      <c r="Q370" s="313"/>
      <c r="R370" s="313"/>
    </row>
    <row r="371" s="304" customFormat="1" ht="22.8" customHeight="1" spans="1:18">
      <c r="A371" s="314" t="s">
        <v>568</v>
      </c>
      <c r="B371" s="314" t="s">
        <v>569</v>
      </c>
      <c r="C371" s="314" t="s">
        <v>565</v>
      </c>
      <c r="D371" s="315" t="s">
        <v>1277</v>
      </c>
      <c r="E371" s="316" t="s">
        <v>1278</v>
      </c>
      <c r="F371" s="317">
        <v>4.6832</v>
      </c>
      <c r="G371" s="318"/>
      <c r="H371" s="318">
        <v>4.6832</v>
      </c>
      <c r="I371" s="318"/>
      <c r="J371" s="318"/>
      <c r="K371" s="318"/>
      <c r="L371" s="318"/>
      <c r="M371" s="318"/>
      <c r="N371" s="318"/>
      <c r="O371" s="318"/>
      <c r="P371" s="318"/>
      <c r="Q371" s="318"/>
      <c r="R371" s="318"/>
    </row>
    <row r="372" s="304" customFormat="1" ht="22.8" customHeight="1" spans="1:18">
      <c r="A372" s="309"/>
      <c r="B372" s="309"/>
      <c r="C372" s="309"/>
      <c r="D372" s="311" t="s">
        <v>895</v>
      </c>
      <c r="E372" s="311" t="s">
        <v>896</v>
      </c>
      <c r="F372" s="310">
        <v>73.4388</v>
      </c>
      <c r="G372" s="310"/>
      <c r="H372" s="310">
        <v>67.6068</v>
      </c>
      <c r="I372" s="310"/>
      <c r="J372" s="310"/>
      <c r="K372" s="310">
        <v>5.832</v>
      </c>
      <c r="L372" s="310"/>
      <c r="M372" s="310"/>
      <c r="N372" s="310"/>
      <c r="O372" s="310"/>
      <c r="P372" s="310"/>
      <c r="Q372" s="310"/>
      <c r="R372" s="310"/>
    </row>
    <row r="373" s="304" customFormat="1" ht="22.8" customHeight="1" spans="1:18">
      <c r="A373" s="309"/>
      <c r="B373" s="309"/>
      <c r="C373" s="309"/>
      <c r="D373" s="312" t="s">
        <v>897</v>
      </c>
      <c r="E373" s="312" t="s">
        <v>898</v>
      </c>
      <c r="F373" s="310">
        <v>30.3376</v>
      </c>
      <c r="G373" s="310"/>
      <c r="H373" s="310">
        <v>29.5096</v>
      </c>
      <c r="I373" s="310"/>
      <c r="J373" s="310"/>
      <c r="K373" s="310">
        <v>0.828</v>
      </c>
      <c r="L373" s="310"/>
      <c r="M373" s="310"/>
      <c r="N373" s="310"/>
      <c r="O373" s="310"/>
      <c r="P373" s="310"/>
      <c r="Q373" s="310"/>
      <c r="R373" s="310"/>
    </row>
    <row r="374" s="304" customFormat="1" ht="22.8" customHeight="1" spans="1:18">
      <c r="A374" s="309" t="s">
        <v>899</v>
      </c>
      <c r="B374" s="309"/>
      <c r="C374" s="309"/>
      <c r="D374" s="309" t="s">
        <v>899</v>
      </c>
      <c r="E374" s="309" t="s">
        <v>243</v>
      </c>
      <c r="F374" s="313">
        <v>0.828</v>
      </c>
      <c r="G374" s="313"/>
      <c r="H374" s="313"/>
      <c r="I374" s="313"/>
      <c r="J374" s="313"/>
      <c r="K374" s="313">
        <v>0.828</v>
      </c>
      <c r="L374" s="313"/>
      <c r="M374" s="313"/>
      <c r="N374" s="313"/>
      <c r="O374" s="313"/>
      <c r="P374" s="313"/>
      <c r="Q374" s="313"/>
      <c r="R374" s="313"/>
    </row>
    <row r="375" s="304" customFormat="1" ht="22.8" customHeight="1" spans="1:18">
      <c r="A375" s="309" t="s">
        <v>899</v>
      </c>
      <c r="B375" s="309" t="s">
        <v>565</v>
      </c>
      <c r="C375" s="309"/>
      <c r="D375" s="309" t="s">
        <v>900</v>
      </c>
      <c r="E375" s="309" t="s">
        <v>244</v>
      </c>
      <c r="F375" s="313">
        <v>0.828</v>
      </c>
      <c r="G375" s="313"/>
      <c r="H375" s="313"/>
      <c r="I375" s="313"/>
      <c r="J375" s="313"/>
      <c r="K375" s="313">
        <v>0.828</v>
      </c>
      <c r="L375" s="313"/>
      <c r="M375" s="313"/>
      <c r="N375" s="313"/>
      <c r="O375" s="313"/>
      <c r="P375" s="313"/>
      <c r="Q375" s="313"/>
      <c r="R375" s="313"/>
    </row>
    <row r="376" s="304" customFormat="1" ht="22.8" customHeight="1" spans="1:18">
      <c r="A376" s="314" t="s">
        <v>899</v>
      </c>
      <c r="B376" s="314" t="s">
        <v>565</v>
      </c>
      <c r="C376" s="314" t="s">
        <v>565</v>
      </c>
      <c r="D376" s="315" t="s">
        <v>901</v>
      </c>
      <c r="E376" s="316" t="s">
        <v>567</v>
      </c>
      <c r="F376" s="317">
        <v>0.828</v>
      </c>
      <c r="G376" s="318"/>
      <c r="H376" s="318"/>
      <c r="I376" s="318"/>
      <c r="J376" s="318"/>
      <c r="K376" s="318">
        <v>0.828</v>
      </c>
      <c r="L376" s="318"/>
      <c r="M376" s="318"/>
      <c r="N376" s="318"/>
      <c r="O376" s="318"/>
      <c r="P376" s="318"/>
      <c r="Q376" s="318"/>
      <c r="R376" s="318"/>
    </row>
    <row r="377" s="304" customFormat="1" ht="22.8" customHeight="1" spans="1:18">
      <c r="A377" s="309" t="s">
        <v>568</v>
      </c>
      <c r="B377" s="309"/>
      <c r="C377" s="309"/>
      <c r="D377" s="309" t="s">
        <v>568</v>
      </c>
      <c r="E377" s="309" t="s">
        <v>264</v>
      </c>
      <c r="F377" s="313">
        <v>29.5096</v>
      </c>
      <c r="G377" s="313"/>
      <c r="H377" s="313">
        <v>29.5096</v>
      </c>
      <c r="I377" s="313"/>
      <c r="J377" s="313"/>
      <c r="K377" s="313"/>
      <c r="L377" s="313"/>
      <c r="M377" s="313"/>
      <c r="N377" s="313"/>
      <c r="O377" s="313"/>
      <c r="P377" s="313"/>
      <c r="Q377" s="313"/>
      <c r="R377" s="313"/>
    </row>
    <row r="378" s="304" customFormat="1" ht="22.8" customHeight="1" spans="1:18">
      <c r="A378" s="309" t="s">
        <v>568</v>
      </c>
      <c r="B378" s="309" t="s">
        <v>569</v>
      </c>
      <c r="C378" s="309"/>
      <c r="D378" s="309" t="s">
        <v>570</v>
      </c>
      <c r="E378" s="309" t="s">
        <v>277</v>
      </c>
      <c r="F378" s="313">
        <v>29.5096</v>
      </c>
      <c r="G378" s="313"/>
      <c r="H378" s="313">
        <v>29.5096</v>
      </c>
      <c r="I378" s="313"/>
      <c r="J378" s="313"/>
      <c r="K378" s="313"/>
      <c r="L378" s="313"/>
      <c r="M378" s="313"/>
      <c r="N378" s="313"/>
      <c r="O378" s="313"/>
      <c r="P378" s="313"/>
      <c r="Q378" s="313"/>
      <c r="R378" s="313"/>
    </row>
    <row r="379" s="304" customFormat="1" ht="22.8" customHeight="1" spans="1:18">
      <c r="A379" s="314" t="s">
        <v>568</v>
      </c>
      <c r="B379" s="314" t="s">
        <v>569</v>
      </c>
      <c r="C379" s="314" t="s">
        <v>565</v>
      </c>
      <c r="D379" s="315" t="s">
        <v>1277</v>
      </c>
      <c r="E379" s="316" t="s">
        <v>1278</v>
      </c>
      <c r="F379" s="317">
        <v>29.5096</v>
      </c>
      <c r="G379" s="318"/>
      <c r="H379" s="318">
        <v>29.5096</v>
      </c>
      <c r="I379" s="318"/>
      <c r="J379" s="318"/>
      <c r="K379" s="318"/>
      <c r="L379" s="318"/>
      <c r="M379" s="318"/>
      <c r="N379" s="318"/>
      <c r="O379" s="318"/>
      <c r="P379" s="318"/>
      <c r="Q379" s="318"/>
      <c r="R379" s="318"/>
    </row>
    <row r="380" s="304" customFormat="1" ht="22.8" customHeight="1" spans="1:18">
      <c r="A380" s="309"/>
      <c r="B380" s="309"/>
      <c r="C380" s="309"/>
      <c r="D380" s="312" t="s">
        <v>902</v>
      </c>
      <c r="E380" s="312" t="s">
        <v>903</v>
      </c>
      <c r="F380" s="310">
        <v>10.9148</v>
      </c>
      <c r="G380" s="310"/>
      <c r="H380" s="310">
        <v>10.0868</v>
      </c>
      <c r="I380" s="310"/>
      <c r="J380" s="310"/>
      <c r="K380" s="310">
        <v>0.828</v>
      </c>
      <c r="L380" s="310"/>
      <c r="M380" s="310"/>
      <c r="N380" s="310"/>
      <c r="O380" s="310"/>
      <c r="P380" s="310"/>
      <c r="Q380" s="310"/>
      <c r="R380" s="310"/>
    </row>
    <row r="381" s="304" customFormat="1" ht="22.8" customHeight="1" spans="1:18">
      <c r="A381" s="309" t="s">
        <v>899</v>
      </c>
      <c r="B381" s="309"/>
      <c r="C381" s="309"/>
      <c r="D381" s="309" t="s">
        <v>899</v>
      </c>
      <c r="E381" s="309" t="s">
        <v>243</v>
      </c>
      <c r="F381" s="313">
        <v>0.828</v>
      </c>
      <c r="G381" s="313"/>
      <c r="H381" s="313"/>
      <c r="I381" s="313"/>
      <c r="J381" s="313"/>
      <c r="K381" s="313">
        <v>0.828</v>
      </c>
      <c r="L381" s="313"/>
      <c r="M381" s="313"/>
      <c r="N381" s="313"/>
      <c r="O381" s="313"/>
      <c r="P381" s="313"/>
      <c r="Q381" s="313"/>
      <c r="R381" s="313"/>
    </row>
    <row r="382" s="304" customFormat="1" ht="22.8" customHeight="1" spans="1:18">
      <c r="A382" s="309" t="s">
        <v>899</v>
      </c>
      <c r="B382" s="309" t="s">
        <v>565</v>
      </c>
      <c r="C382" s="309"/>
      <c r="D382" s="309" t="s">
        <v>900</v>
      </c>
      <c r="E382" s="309" t="s">
        <v>244</v>
      </c>
      <c r="F382" s="313">
        <v>0.828</v>
      </c>
      <c r="G382" s="313"/>
      <c r="H382" s="313"/>
      <c r="I382" s="313"/>
      <c r="J382" s="313"/>
      <c r="K382" s="313">
        <v>0.828</v>
      </c>
      <c r="L382" s="313"/>
      <c r="M382" s="313"/>
      <c r="N382" s="313"/>
      <c r="O382" s="313"/>
      <c r="P382" s="313"/>
      <c r="Q382" s="313"/>
      <c r="R382" s="313"/>
    </row>
    <row r="383" s="304" customFormat="1" ht="22.8" customHeight="1" spans="1:18">
      <c r="A383" s="314" t="s">
        <v>899</v>
      </c>
      <c r="B383" s="314" t="s">
        <v>565</v>
      </c>
      <c r="C383" s="314" t="s">
        <v>904</v>
      </c>
      <c r="D383" s="315" t="s">
        <v>905</v>
      </c>
      <c r="E383" s="316" t="s">
        <v>906</v>
      </c>
      <c r="F383" s="317">
        <v>0.828</v>
      </c>
      <c r="G383" s="318"/>
      <c r="H383" s="318"/>
      <c r="I383" s="318"/>
      <c r="J383" s="318"/>
      <c r="K383" s="318">
        <v>0.828</v>
      </c>
      <c r="L383" s="318"/>
      <c r="M383" s="318"/>
      <c r="N383" s="318"/>
      <c r="O383" s="318"/>
      <c r="P383" s="318"/>
      <c r="Q383" s="318"/>
      <c r="R383" s="318"/>
    </row>
    <row r="384" s="304" customFormat="1" ht="22.8" customHeight="1" spans="1:18">
      <c r="A384" s="309" t="s">
        <v>568</v>
      </c>
      <c r="B384" s="309"/>
      <c r="C384" s="309"/>
      <c r="D384" s="309" t="s">
        <v>568</v>
      </c>
      <c r="E384" s="309" t="s">
        <v>264</v>
      </c>
      <c r="F384" s="313">
        <v>10.0868</v>
      </c>
      <c r="G384" s="313"/>
      <c r="H384" s="313">
        <v>10.0868</v>
      </c>
      <c r="I384" s="313"/>
      <c r="J384" s="313"/>
      <c r="K384" s="313"/>
      <c r="L384" s="313"/>
      <c r="M384" s="313"/>
      <c r="N384" s="313"/>
      <c r="O384" s="313"/>
      <c r="P384" s="313"/>
      <c r="Q384" s="313"/>
      <c r="R384" s="313"/>
    </row>
    <row r="385" s="304" customFormat="1" ht="22.8" customHeight="1" spans="1:18">
      <c r="A385" s="309" t="s">
        <v>568</v>
      </c>
      <c r="B385" s="309" t="s">
        <v>569</v>
      </c>
      <c r="C385" s="309"/>
      <c r="D385" s="309" t="s">
        <v>570</v>
      </c>
      <c r="E385" s="309" t="s">
        <v>277</v>
      </c>
      <c r="F385" s="313">
        <v>10.0868</v>
      </c>
      <c r="G385" s="313"/>
      <c r="H385" s="313">
        <v>10.0868</v>
      </c>
      <c r="I385" s="313"/>
      <c r="J385" s="313"/>
      <c r="K385" s="313"/>
      <c r="L385" s="313"/>
      <c r="M385" s="313"/>
      <c r="N385" s="313"/>
      <c r="O385" s="313"/>
      <c r="P385" s="313"/>
      <c r="Q385" s="313"/>
      <c r="R385" s="313"/>
    </row>
    <row r="386" s="304" customFormat="1" ht="22.8" customHeight="1" spans="1:18">
      <c r="A386" s="314" t="s">
        <v>568</v>
      </c>
      <c r="B386" s="314" t="s">
        <v>569</v>
      </c>
      <c r="C386" s="314" t="s">
        <v>583</v>
      </c>
      <c r="D386" s="315" t="s">
        <v>1279</v>
      </c>
      <c r="E386" s="316" t="s">
        <v>1280</v>
      </c>
      <c r="F386" s="317">
        <v>10.0868</v>
      </c>
      <c r="G386" s="318"/>
      <c r="H386" s="318">
        <v>10.0868</v>
      </c>
      <c r="I386" s="318"/>
      <c r="J386" s="318"/>
      <c r="K386" s="318"/>
      <c r="L386" s="318"/>
      <c r="M386" s="318"/>
      <c r="N386" s="318"/>
      <c r="O386" s="318"/>
      <c r="P386" s="318"/>
      <c r="Q386" s="318"/>
      <c r="R386" s="318"/>
    </row>
    <row r="387" s="304" customFormat="1" ht="22.8" customHeight="1" spans="1:18">
      <c r="A387" s="309"/>
      <c r="B387" s="309"/>
      <c r="C387" s="309"/>
      <c r="D387" s="312" t="s">
        <v>907</v>
      </c>
      <c r="E387" s="312" t="s">
        <v>908</v>
      </c>
      <c r="F387" s="310">
        <v>7.8452</v>
      </c>
      <c r="G387" s="310"/>
      <c r="H387" s="310">
        <v>6.8372</v>
      </c>
      <c r="I387" s="310"/>
      <c r="J387" s="310"/>
      <c r="K387" s="310">
        <v>1.008</v>
      </c>
      <c r="L387" s="310"/>
      <c r="M387" s="310"/>
      <c r="N387" s="310"/>
      <c r="O387" s="310"/>
      <c r="P387" s="310"/>
      <c r="Q387" s="310"/>
      <c r="R387" s="310"/>
    </row>
    <row r="388" s="304" customFormat="1" ht="22.8" customHeight="1" spans="1:18">
      <c r="A388" s="309" t="s">
        <v>899</v>
      </c>
      <c r="B388" s="309"/>
      <c r="C388" s="309"/>
      <c r="D388" s="309" t="s">
        <v>899</v>
      </c>
      <c r="E388" s="309" t="s">
        <v>243</v>
      </c>
      <c r="F388" s="313">
        <v>1.008</v>
      </c>
      <c r="G388" s="313"/>
      <c r="H388" s="313"/>
      <c r="I388" s="313"/>
      <c r="J388" s="313"/>
      <c r="K388" s="313">
        <v>1.008</v>
      </c>
      <c r="L388" s="313"/>
      <c r="M388" s="313"/>
      <c r="N388" s="313"/>
      <c r="O388" s="313"/>
      <c r="P388" s="313"/>
      <c r="Q388" s="313"/>
      <c r="R388" s="313"/>
    </row>
    <row r="389" s="304" customFormat="1" ht="22.8" customHeight="1" spans="1:18">
      <c r="A389" s="309" t="s">
        <v>899</v>
      </c>
      <c r="B389" s="309" t="s">
        <v>565</v>
      </c>
      <c r="C389" s="309"/>
      <c r="D389" s="309" t="s">
        <v>900</v>
      </c>
      <c r="E389" s="309" t="s">
        <v>244</v>
      </c>
      <c r="F389" s="313">
        <v>1.008</v>
      </c>
      <c r="G389" s="313"/>
      <c r="H389" s="313"/>
      <c r="I389" s="313"/>
      <c r="J389" s="313"/>
      <c r="K389" s="313">
        <v>1.008</v>
      </c>
      <c r="L389" s="313"/>
      <c r="M389" s="313"/>
      <c r="N389" s="313"/>
      <c r="O389" s="313"/>
      <c r="P389" s="313"/>
      <c r="Q389" s="313"/>
      <c r="R389" s="313"/>
    </row>
    <row r="390" s="304" customFormat="1" ht="22.8" customHeight="1" spans="1:18">
      <c r="A390" s="314" t="s">
        <v>899</v>
      </c>
      <c r="B390" s="314" t="s">
        <v>565</v>
      </c>
      <c r="C390" s="314" t="s">
        <v>794</v>
      </c>
      <c r="D390" s="315" t="s">
        <v>909</v>
      </c>
      <c r="E390" s="316" t="s">
        <v>910</v>
      </c>
      <c r="F390" s="317">
        <v>1.008</v>
      </c>
      <c r="G390" s="318"/>
      <c r="H390" s="318"/>
      <c r="I390" s="318"/>
      <c r="J390" s="318"/>
      <c r="K390" s="318">
        <v>1.008</v>
      </c>
      <c r="L390" s="318"/>
      <c r="M390" s="318"/>
      <c r="N390" s="318"/>
      <c r="O390" s="318"/>
      <c r="P390" s="318"/>
      <c r="Q390" s="318"/>
      <c r="R390" s="318"/>
    </row>
    <row r="391" s="304" customFormat="1" ht="22.8" customHeight="1" spans="1:18">
      <c r="A391" s="309" t="s">
        <v>568</v>
      </c>
      <c r="B391" s="309"/>
      <c r="C391" s="309"/>
      <c r="D391" s="309" t="s">
        <v>568</v>
      </c>
      <c r="E391" s="309" t="s">
        <v>264</v>
      </c>
      <c r="F391" s="313">
        <v>6.8372</v>
      </c>
      <c r="G391" s="313"/>
      <c r="H391" s="313">
        <v>6.8372</v>
      </c>
      <c r="I391" s="313"/>
      <c r="J391" s="313"/>
      <c r="K391" s="313"/>
      <c r="L391" s="313"/>
      <c r="M391" s="313"/>
      <c r="N391" s="313"/>
      <c r="O391" s="313"/>
      <c r="P391" s="313"/>
      <c r="Q391" s="313"/>
      <c r="R391" s="313"/>
    </row>
    <row r="392" s="304" customFormat="1" ht="22.8" customHeight="1" spans="1:18">
      <c r="A392" s="309" t="s">
        <v>568</v>
      </c>
      <c r="B392" s="309" t="s">
        <v>569</v>
      </c>
      <c r="C392" s="309"/>
      <c r="D392" s="309" t="s">
        <v>570</v>
      </c>
      <c r="E392" s="309" t="s">
        <v>277</v>
      </c>
      <c r="F392" s="313">
        <v>6.8372</v>
      </c>
      <c r="G392" s="313"/>
      <c r="H392" s="313">
        <v>6.8372</v>
      </c>
      <c r="I392" s="313"/>
      <c r="J392" s="313"/>
      <c r="K392" s="313"/>
      <c r="L392" s="313"/>
      <c r="M392" s="313"/>
      <c r="N392" s="313"/>
      <c r="O392" s="313"/>
      <c r="P392" s="313"/>
      <c r="Q392" s="313"/>
      <c r="R392" s="313"/>
    </row>
    <row r="393" s="304" customFormat="1" ht="22.8" customHeight="1" spans="1:18">
      <c r="A393" s="314" t="s">
        <v>568</v>
      </c>
      <c r="B393" s="314" t="s">
        <v>569</v>
      </c>
      <c r="C393" s="314" t="s">
        <v>583</v>
      </c>
      <c r="D393" s="315" t="s">
        <v>1279</v>
      </c>
      <c r="E393" s="316" t="s">
        <v>1280</v>
      </c>
      <c r="F393" s="317">
        <v>6.8372</v>
      </c>
      <c r="G393" s="318"/>
      <c r="H393" s="318">
        <v>6.8372</v>
      </c>
      <c r="I393" s="318"/>
      <c r="J393" s="318"/>
      <c r="K393" s="318"/>
      <c r="L393" s="318"/>
      <c r="M393" s="318"/>
      <c r="N393" s="318"/>
      <c r="O393" s="318"/>
      <c r="P393" s="318"/>
      <c r="Q393" s="318"/>
      <c r="R393" s="318"/>
    </row>
    <row r="394" s="304" customFormat="1" ht="22.8" customHeight="1" spans="1:18">
      <c r="A394" s="309"/>
      <c r="B394" s="309"/>
      <c r="C394" s="309"/>
      <c r="D394" s="312" t="s">
        <v>911</v>
      </c>
      <c r="E394" s="312" t="s">
        <v>912</v>
      </c>
      <c r="F394" s="310">
        <v>10.7092</v>
      </c>
      <c r="G394" s="310"/>
      <c r="H394" s="310">
        <v>8.3692</v>
      </c>
      <c r="I394" s="310"/>
      <c r="J394" s="310"/>
      <c r="K394" s="310">
        <v>2.34</v>
      </c>
      <c r="L394" s="310"/>
      <c r="M394" s="310"/>
      <c r="N394" s="310"/>
      <c r="O394" s="310"/>
      <c r="P394" s="310"/>
      <c r="Q394" s="310"/>
      <c r="R394" s="310"/>
    </row>
    <row r="395" s="304" customFormat="1" ht="22.8" customHeight="1" spans="1:18">
      <c r="A395" s="309" t="s">
        <v>899</v>
      </c>
      <c r="B395" s="309"/>
      <c r="C395" s="309"/>
      <c r="D395" s="309" t="s">
        <v>899</v>
      </c>
      <c r="E395" s="309" t="s">
        <v>243</v>
      </c>
      <c r="F395" s="313">
        <v>2.34</v>
      </c>
      <c r="G395" s="313"/>
      <c r="H395" s="313"/>
      <c r="I395" s="313"/>
      <c r="J395" s="313"/>
      <c r="K395" s="313">
        <v>2.34</v>
      </c>
      <c r="L395" s="313"/>
      <c r="M395" s="313"/>
      <c r="N395" s="313"/>
      <c r="O395" s="313"/>
      <c r="P395" s="313"/>
      <c r="Q395" s="313"/>
      <c r="R395" s="313"/>
    </row>
    <row r="396" s="304" customFormat="1" ht="22.8" customHeight="1" spans="1:18">
      <c r="A396" s="309" t="s">
        <v>899</v>
      </c>
      <c r="B396" s="309" t="s">
        <v>565</v>
      </c>
      <c r="C396" s="309"/>
      <c r="D396" s="309" t="s">
        <v>900</v>
      </c>
      <c r="E396" s="309" t="s">
        <v>244</v>
      </c>
      <c r="F396" s="313">
        <v>2.34</v>
      </c>
      <c r="G396" s="313"/>
      <c r="H396" s="313"/>
      <c r="I396" s="313"/>
      <c r="J396" s="313"/>
      <c r="K396" s="313">
        <v>2.34</v>
      </c>
      <c r="L396" s="313"/>
      <c r="M396" s="313"/>
      <c r="N396" s="313"/>
      <c r="O396" s="313"/>
      <c r="P396" s="313"/>
      <c r="Q396" s="313"/>
      <c r="R396" s="313"/>
    </row>
    <row r="397" s="304" customFormat="1" ht="22.8" customHeight="1" spans="1:18">
      <c r="A397" s="314" t="s">
        <v>899</v>
      </c>
      <c r="B397" s="314" t="s">
        <v>565</v>
      </c>
      <c r="C397" s="314" t="s">
        <v>645</v>
      </c>
      <c r="D397" s="315" t="s">
        <v>913</v>
      </c>
      <c r="E397" s="316" t="s">
        <v>914</v>
      </c>
      <c r="F397" s="317">
        <v>2.34</v>
      </c>
      <c r="G397" s="318"/>
      <c r="H397" s="318"/>
      <c r="I397" s="318"/>
      <c r="J397" s="318"/>
      <c r="K397" s="318">
        <v>2.34</v>
      </c>
      <c r="L397" s="318"/>
      <c r="M397" s="318"/>
      <c r="N397" s="318"/>
      <c r="O397" s="318"/>
      <c r="P397" s="318"/>
      <c r="Q397" s="318"/>
      <c r="R397" s="318"/>
    </row>
    <row r="398" s="304" customFormat="1" ht="22.8" customHeight="1" spans="1:18">
      <c r="A398" s="309" t="s">
        <v>568</v>
      </c>
      <c r="B398" s="309"/>
      <c r="C398" s="309"/>
      <c r="D398" s="309" t="s">
        <v>568</v>
      </c>
      <c r="E398" s="309" t="s">
        <v>264</v>
      </c>
      <c r="F398" s="313">
        <v>8.3692</v>
      </c>
      <c r="G398" s="313"/>
      <c r="H398" s="313">
        <v>8.3692</v>
      </c>
      <c r="I398" s="313"/>
      <c r="J398" s="313"/>
      <c r="K398" s="313"/>
      <c r="L398" s="313"/>
      <c r="M398" s="313"/>
      <c r="N398" s="313"/>
      <c r="O398" s="313"/>
      <c r="P398" s="313"/>
      <c r="Q398" s="313"/>
      <c r="R398" s="313"/>
    </row>
    <row r="399" s="304" customFormat="1" ht="22.8" customHeight="1" spans="1:18">
      <c r="A399" s="309" t="s">
        <v>568</v>
      </c>
      <c r="B399" s="309" t="s">
        <v>569</v>
      </c>
      <c r="C399" s="309"/>
      <c r="D399" s="309" t="s">
        <v>570</v>
      </c>
      <c r="E399" s="309" t="s">
        <v>277</v>
      </c>
      <c r="F399" s="313">
        <v>8.3692</v>
      </c>
      <c r="G399" s="313"/>
      <c r="H399" s="313">
        <v>8.3692</v>
      </c>
      <c r="I399" s="313"/>
      <c r="J399" s="313"/>
      <c r="K399" s="313"/>
      <c r="L399" s="313"/>
      <c r="M399" s="313"/>
      <c r="N399" s="313"/>
      <c r="O399" s="313"/>
      <c r="P399" s="313"/>
      <c r="Q399" s="313"/>
      <c r="R399" s="313"/>
    </row>
    <row r="400" s="304" customFormat="1" ht="22.8" customHeight="1" spans="1:18">
      <c r="A400" s="314" t="s">
        <v>568</v>
      </c>
      <c r="B400" s="314" t="s">
        <v>569</v>
      </c>
      <c r="C400" s="314" t="s">
        <v>583</v>
      </c>
      <c r="D400" s="315" t="s">
        <v>1279</v>
      </c>
      <c r="E400" s="316" t="s">
        <v>1280</v>
      </c>
      <c r="F400" s="317">
        <v>8.3692</v>
      </c>
      <c r="G400" s="318"/>
      <c r="H400" s="318">
        <v>8.3692</v>
      </c>
      <c r="I400" s="318"/>
      <c r="J400" s="318"/>
      <c r="K400" s="318"/>
      <c r="L400" s="318"/>
      <c r="M400" s="318"/>
      <c r="N400" s="318"/>
      <c r="O400" s="318"/>
      <c r="P400" s="318"/>
      <c r="Q400" s="318"/>
      <c r="R400" s="318"/>
    </row>
    <row r="401" s="304" customFormat="1" ht="22.8" customHeight="1" spans="1:18">
      <c r="A401" s="309"/>
      <c r="B401" s="309"/>
      <c r="C401" s="309"/>
      <c r="D401" s="312" t="s">
        <v>915</v>
      </c>
      <c r="E401" s="312" t="s">
        <v>916</v>
      </c>
      <c r="F401" s="310">
        <v>13.632</v>
      </c>
      <c r="G401" s="310"/>
      <c r="H401" s="310">
        <v>12.804</v>
      </c>
      <c r="I401" s="310"/>
      <c r="J401" s="310"/>
      <c r="K401" s="310">
        <v>0.828</v>
      </c>
      <c r="L401" s="310"/>
      <c r="M401" s="310"/>
      <c r="N401" s="310"/>
      <c r="O401" s="310"/>
      <c r="P401" s="310"/>
      <c r="Q401" s="310"/>
      <c r="R401" s="310"/>
    </row>
    <row r="402" s="304" customFormat="1" ht="22.8" customHeight="1" spans="1:18">
      <c r="A402" s="309" t="s">
        <v>899</v>
      </c>
      <c r="B402" s="309"/>
      <c r="C402" s="309"/>
      <c r="D402" s="309" t="s">
        <v>899</v>
      </c>
      <c r="E402" s="309" t="s">
        <v>243</v>
      </c>
      <c r="F402" s="313">
        <v>0.828</v>
      </c>
      <c r="G402" s="313"/>
      <c r="H402" s="313"/>
      <c r="I402" s="313"/>
      <c r="J402" s="313"/>
      <c r="K402" s="313">
        <v>0.828</v>
      </c>
      <c r="L402" s="313"/>
      <c r="M402" s="313"/>
      <c r="N402" s="313"/>
      <c r="O402" s="313"/>
      <c r="P402" s="313"/>
      <c r="Q402" s="313"/>
      <c r="R402" s="313"/>
    </row>
    <row r="403" s="304" customFormat="1" ht="22.8" customHeight="1" spans="1:18">
      <c r="A403" s="309" t="s">
        <v>899</v>
      </c>
      <c r="B403" s="309" t="s">
        <v>583</v>
      </c>
      <c r="C403" s="309"/>
      <c r="D403" s="309" t="s">
        <v>917</v>
      </c>
      <c r="E403" s="309" t="s">
        <v>253</v>
      </c>
      <c r="F403" s="313">
        <v>0.828</v>
      </c>
      <c r="G403" s="313"/>
      <c r="H403" s="313"/>
      <c r="I403" s="313"/>
      <c r="J403" s="313"/>
      <c r="K403" s="313">
        <v>0.828</v>
      </c>
      <c r="L403" s="313"/>
      <c r="M403" s="313"/>
      <c r="N403" s="313"/>
      <c r="O403" s="313"/>
      <c r="P403" s="313"/>
      <c r="Q403" s="313"/>
      <c r="R403" s="313"/>
    </row>
    <row r="404" s="304" customFormat="1" ht="22.8" customHeight="1" spans="1:18">
      <c r="A404" s="314" t="s">
        <v>899</v>
      </c>
      <c r="B404" s="314" t="s">
        <v>583</v>
      </c>
      <c r="C404" s="314" t="s">
        <v>569</v>
      </c>
      <c r="D404" s="315" t="s">
        <v>918</v>
      </c>
      <c r="E404" s="316" t="s">
        <v>919</v>
      </c>
      <c r="F404" s="317">
        <v>0.828</v>
      </c>
      <c r="G404" s="318"/>
      <c r="H404" s="318"/>
      <c r="I404" s="318"/>
      <c r="J404" s="318"/>
      <c r="K404" s="318">
        <v>0.828</v>
      </c>
      <c r="L404" s="318"/>
      <c r="M404" s="318"/>
      <c r="N404" s="318"/>
      <c r="O404" s="318"/>
      <c r="P404" s="318"/>
      <c r="Q404" s="318"/>
      <c r="R404" s="318"/>
    </row>
    <row r="405" s="304" customFormat="1" ht="22.8" customHeight="1" spans="1:18">
      <c r="A405" s="309" t="s">
        <v>568</v>
      </c>
      <c r="B405" s="309"/>
      <c r="C405" s="309"/>
      <c r="D405" s="309" t="s">
        <v>568</v>
      </c>
      <c r="E405" s="309" t="s">
        <v>264</v>
      </c>
      <c r="F405" s="313">
        <v>12.804</v>
      </c>
      <c r="G405" s="313"/>
      <c r="H405" s="313">
        <v>12.804</v>
      </c>
      <c r="I405" s="313"/>
      <c r="J405" s="313"/>
      <c r="K405" s="313"/>
      <c r="L405" s="313"/>
      <c r="M405" s="313"/>
      <c r="N405" s="313"/>
      <c r="O405" s="313"/>
      <c r="P405" s="313"/>
      <c r="Q405" s="313"/>
      <c r="R405" s="313"/>
    </row>
    <row r="406" s="304" customFormat="1" ht="22.8" customHeight="1" spans="1:18">
      <c r="A406" s="309" t="s">
        <v>568</v>
      </c>
      <c r="B406" s="309" t="s">
        <v>569</v>
      </c>
      <c r="C406" s="309"/>
      <c r="D406" s="309" t="s">
        <v>570</v>
      </c>
      <c r="E406" s="309" t="s">
        <v>277</v>
      </c>
      <c r="F406" s="313">
        <v>12.804</v>
      </c>
      <c r="G406" s="313"/>
      <c r="H406" s="313">
        <v>12.804</v>
      </c>
      <c r="I406" s="313"/>
      <c r="J406" s="313"/>
      <c r="K406" s="313"/>
      <c r="L406" s="313"/>
      <c r="M406" s="313"/>
      <c r="N406" s="313"/>
      <c r="O406" s="313"/>
      <c r="P406" s="313"/>
      <c r="Q406" s="313"/>
      <c r="R406" s="313"/>
    </row>
    <row r="407" s="304" customFormat="1" ht="22.8" customHeight="1" spans="1:18">
      <c r="A407" s="314" t="s">
        <v>568</v>
      </c>
      <c r="B407" s="314" t="s">
        <v>569</v>
      </c>
      <c r="C407" s="314" t="s">
        <v>583</v>
      </c>
      <c r="D407" s="315" t="s">
        <v>1279</v>
      </c>
      <c r="E407" s="316" t="s">
        <v>1280</v>
      </c>
      <c r="F407" s="317">
        <v>12.804</v>
      </c>
      <c r="G407" s="318"/>
      <c r="H407" s="318">
        <v>12.804</v>
      </c>
      <c r="I407" s="318"/>
      <c r="J407" s="318"/>
      <c r="K407" s="318"/>
      <c r="L407" s="318"/>
      <c r="M407" s="318"/>
      <c r="N407" s="318"/>
      <c r="O407" s="318"/>
      <c r="P407" s="318"/>
      <c r="Q407" s="318"/>
      <c r="R407" s="318"/>
    </row>
    <row r="408" s="304" customFormat="1" ht="22.8" customHeight="1" spans="1:18">
      <c r="A408" s="309"/>
      <c r="B408" s="309"/>
      <c r="C408" s="309"/>
      <c r="D408" s="311" t="s">
        <v>659</v>
      </c>
      <c r="E408" s="311" t="s">
        <v>920</v>
      </c>
      <c r="F408" s="310">
        <v>2.9736</v>
      </c>
      <c r="G408" s="310"/>
      <c r="H408" s="310">
        <v>2.9736</v>
      </c>
      <c r="I408" s="310"/>
      <c r="J408" s="310"/>
      <c r="K408" s="310"/>
      <c r="L408" s="310"/>
      <c r="M408" s="310"/>
      <c r="N408" s="310"/>
      <c r="O408" s="310"/>
      <c r="P408" s="310"/>
      <c r="Q408" s="310"/>
      <c r="R408" s="310"/>
    </row>
    <row r="409" s="304" customFormat="1" ht="22.8" customHeight="1" spans="1:18">
      <c r="A409" s="309"/>
      <c r="B409" s="309"/>
      <c r="C409" s="309"/>
      <c r="D409" s="312" t="s">
        <v>921</v>
      </c>
      <c r="E409" s="312" t="s">
        <v>922</v>
      </c>
      <c r="F409" s="310">
        <v>2.9736</v>
      </c>
      <c r="G409" s="310"/>
      <c r="H409" s="310">
        <v>2.9736</v>
      </c>
      <c r="I409" s="310"/>
      <c r="J409" s="310"/>
      <c r="K409" s="310"/>
      <c r="L409" s="310"/>
      <c r="M409" s="310"/>
      <c r="N409" s="310"/>
      <c r="O409" s="310"/>
      <c r="P409" s="310"/>
      <c r="Q409" s="310"/>
      <c r="R409" s="310"/>
    </row>
    <row r="410" s="304" customFormat="1" ht="22.8" customHeight="1" spans="1:18">
      <c r="A410" s="309" t="s">
        <v>568</v>
      </c>
      <c r="B410" s="309"/>
      <c r="C410" s="309"/>
      <c r="D410" s="309" t="s">
        <v>568</v>
      </c>
      <c r="E410" s="309" t="s">
        <v>264</v>
      </c>
      <c r="F410" s="313">
        <v>2.9736</v>
      </c>
      <c r="G410" s="313"/>
      <c r="H410" s="313">
        <v>2.9736</v>
      </c>
      <c r="I410" s="313"/>
      <c r="J410" s="313"/>
      <c r="K410" s="313"/>
      <c r="L410" s="313"/>
      <c r="M410" s="313"/>
      <c r="N410" s="313"/>
      <c r="O410" s="313"/>
      <c r="P410" s="313"/>
      <c r="Q410" s="313"/>
      <c r="R410" s="313"/>
    </row>
    <row r="411" s="304" customFormat="1" ht="22.8" customHeight="1" spans="1:18">
      <c r="A411" s="309" t="s">
        <v>568</v>
      </c>
      <c r="B411" s="309" t="s">
        <v>569</v>
      </c>
      <c r="C411" s="309"/>
      <c r="D411" s="309" t="s">
        <v>570</v>
      </c>
      <c r="E411" s="309" t="s">
        <v>277</v>
      </c>
      <c r="F411" s="313">
        <v>2.9736</v>
      </c>
      <c r="G411" s="313"/>
      <c r="H411" s="313">
        <v>2.9736</v>
      </c>
      <c r="I411" s="313"/>
      <c r="J411" s="313"/>
      <c r="K411" s="313"/>
      <c r="L411" s="313"/>
      <c r="M411" s="313"/>
      <c r="N411" s="313"/>
      <c r="O411" s="313"/>
      <c r="P411" s="313"/>
      <c r="Q411" s="313"/>
      <c r="R411" s="313"/>
    </row>
    <row r="412" s="304" customFormat="1" ht="22.8" customHeight="1" spans="1:18">
      <c r="A412" s="314" t="s">
        <v>568</v>
      </c>
      <c r="B412" s="314" t="s">
        <v>569</v>
      </c>
      <c r="C412" s="314" t="s">
        <v>565</v>
      </c>
      <c r="D412" s="315" t="s">
        <v>1277</v>
      </c>
      <c r="E412" s="316" t="s">
        <v>1278</v>
      </c>
      <c r="F412" s="317">
        <v>2.9736</v>
      </c>
      <c r="G412" s="318"/>
      <c r="H412" s="318">
        <v>2.9736</v>
      </c>
      <c r="I412" s="318"/>
      <c r="J412" s="318"/>
      <c r="K412" s="318"/>
      <c r="L412" s="318"/>
      <c r="M412" s="318"/>
      <c r="N412" s="318"/>
      <c r="O412" s="318"/>
      <c r="P412" s="318"/>
      <c r="Q412" s="318"/>
      <c r="R412" s="318"/>
    </row>
    <row r="413" s="304" customFormat="1" ht="22.8" customHeight="1" spans="1:18">
      <c r="A413" s="309"/>
      <c r="B413" s="309"/>
      <c r="C413" s="309"/>
      <c r="D413" s="311" t="s">
        <v>738</v>
      </c>
      <c r="E413" s="311" t="s">
        <v>923</v>
      </c>
      <c r="F413" s="310">
        <v>64.5144</v>
      </c>
      <c r="G413" s="310"/>
      <c r="H413" s="310">
        <v>60.3744</v>
      </c>
      <c r="I413" s="310"/>
      <c r="J413" s="310"/>
      <c r="K413" s="310">
        <v>4.14</v>
      </c>
      <c r="L413" s="310"/>
      <c r="M413" s="310"/>
      <c r="N413" s="310"/>
      <c r="O413" s="310"/>
      <c r="P413" s="310"/>
      <c r="Q413" s="310"/>
      <c r="R413" s="310"/>
    </row>
    <row r="414" s="304" customFormat="1" ht="22.8" customHeight="1" spans="1:18">
      <c r="A414" s="309"/>
      <c r="B414" s="309"/>
      <c r="C414" s="309"/>
      <c r="D414" s="312" t="s">
        <v>924</v>
      </c>
      <c r="E414" s="312" t="s">
        <v>925</v>
      </c>
      <c r="F414" s="310">
        <v>64.5144</v>
      </c>
      <c r="G414" s="310"/>
      <c r="H414" s="310">
        <v>60.3744</v>
      </c>
      <c r="I414" s="310"/>
      <c r="J414" s="310"/>
      <c r="K414" s="310">
        <v>4.14</v>
      </c>
      <c r="L414" s="310"/>
      <c r="M414" s="310"/>
      <c r="N414" s="310"/>
      <c r="O414" s="310"/>
      <c r="P414" s="310"/>
      <c r="Q414" s="310"/>
      <c r="R414" s="310"/>
    </row>
    <row r="415" s="304" customFormat="1" ht="22.8" customHeight="1" spans="1:18">
      <c r="A415" s="309" t="s">
        <v>899</v>
      </c>
      <c r="B415" s="309"/>
      <c r="C415" s="309"/>
      <c r="D415" s="309" t="s">
        <v>899</v>
      </c>
      <c r="E415" s="309" t="s">
        <v>243</v>
      </c>
      <c r="F415" s="313">
        <v>4.14</v>
      </c>
      <c r="G415" s="313"/>
      <c r="H415" s="313"/>
      <c r="I415" s="313"/>
      <c r="J415" s="313"/>
      <c r="K415" s="313">
        <v>4.14</v>
      </c>
      <c r="L415" s="313"/>
      <c r="M415" s="313"/>
      <c r="N415" s="313"/>
      <c r="O415" s="313"/>
      <c r="P415" s="313"/>
      <c r="Q415" s="313"/>
      <c r="R415" s="313"/>
    </row>
    <row r="416" s="304" customFormat="1" ht="22.8" customHeight="1" spans="1:18">
      <c r="A416" s="309" t="s">
        <v>899</v>
      </c>
      <c r="B416" s="309" t="s">
        <v>687</v>
      </c>
      <c r="C416" s="309"/>
      <c r="D416" s="309" t="s">
        <v>926</v>
      </c>
      <c r="E416" s="309" t="s">
        <v>261</v>
      </c>
      <c r="F416" s="313">
        <v>4.14</v>
      </c>
      <c r="G416" s="313"/>
      <c r="H416" s="313"/>
      <c r="I416" s="313"/>
      <c r="J416" s="313"/>
      <c r="K416" s="313">
        <v>4.14</v>
      </c>
      <c r="L416" s="313"/>
      <c r="M416" s="313"/>
      <c r="N416" s="313"/>
      <c r="O416" s="313"/>
      <c r="P416" s="313"/>
      <c r="Q416" s="313"/>
      <c r="R416" s="313"/>
    </row>
    <row r="417" s="304" customFormat="1" ht="22.8" customHeight="1" spans="1:18">
      <c r="A417" s="314" t="s">
        <v>899</v>
      </c>
      <c r="B417" s="314" t="s">
        <v>687</v>
      </c>
      <c r="C417" s="314" t="s">
        <v>565</v>
      </c>
      <c r="D417" s="315" t="s">
        <v>927</v>
      </c>
      <c r="E417" s="316" t="s">
        <v>567</v>
      </c>
      <c r="F417" s="317">
        <v>4.14</v>
      </c>
      <c r="G417" s="318"/>
      <c r="H417" s="318"/>
      <c r="I417" s="318"/>
      <c r="J417" s="318"/>
      <c r="K417" s="318">
        <v>4.14</v>
      </c>
      <c r="L417" s="318"/>
      <c r="M417" s="318"/>
      <c r="N417" s="318"/>
      <c r="O417" s="318"/>
      <c r="P417" s="318"/>
      <c r="Q417" s="318"/>
      <c r="R417" s="318"/>
    </row>
    <row r="418" s="304" customFormat="1" ht="22.8" customHeight="1" spans="1:18">
      <c r="A418" s="309" t="s">
        <v>568</v>
      </c>
      <c r="B418" s="309"/>
      <c r="C418" s="309"/>
      <c r="D418" s="309" t="s">
        <v>568</v>
      </c>
      <c r="E418" s="309" t="s">
        <v>264</v>
      </c>
      <c r="F418" s="313">
        <v>60.3744</v>
      </c>
      <c r="G418" s="313"/>
      <c r="H418" s="313">
        <v>60.3744</v>
      </c>
      <c r="I418" s="313"/>
      <c r="J418" s="313"/>
      <c r="K418" s="313"/>
      <c r="L418" s="313"/>
      <c r="M418" s="313"/>
      <c r="N418" s="313"/>
      <c r="O418" s="313"/>
      <c r="P418" s="313"/>
      <c r="Q418" s="313"/>
      <c r="R418" s="313"/>
    </row>
    <row r="419" s="304" customFormat="1" ht="22.8" customHeight="1" spans="1:18">
      <c r="A419" s="309" t="s">
        <v>568</v>
      </c>
      <c r="B419" s="309" t="s">
        <v>569</v>
      </c>
      <c r="C419" s="309"/>
      <c r="D419" s="309" t="s">
        <v>570</v>
      </c>
      <c r="E419" s="309" t="s">
        <v>277</v>
      </c>
      <c r="F419" s="313">
        <v>60.3744</v>
      </c>
      <c r="G419" s="313"/>
      <c r="H419" s="313">
        <v>60.3744</v>
      </c>
      <c r="I419" s="313"/>
      <c r="J419" s="313"/>
      <c r="K419" s="313"/>
      <c r="L419" s="313"/>
      <c r="M419" s="313"/>
      <c r="N419" s="313"/>
      <c r="O419" s="313"/>
      <c r="P419" s="313"/>
      <c r="Q419" s="313"/>
      <c r="R419" s="313"/>
    </row>
    <row r="420" s="304" customFormat="1" ht="22.8" customHeight="1" spans="1:18">
      <c r="A420" s="314" t="s">
        <v>568</v>
      </c>
      <c r="B420" s="314" t="s">
        <v>569</v>
      </c>
      <c r="C420" s="314" t="s">
        <v>583</v>
      </c>
      <c r="D420" s="315" t="s">
        <v>1279</v>
      </c>
      <c r="E420" s="316" t="s">
        <v>1280</v>
      </c>
      <c r="F420" s="317">
        <v>60.3744</v>
      </c>
      <c r="G420" s="318"/>
      <c r="H420" s="318">
        <v>60.3744</v>
      </c>
      <c r="I420" s="318"/>
      <c r="J420" s="318"/>
      <c r="K420" s="318"/>
      <c r="L420" s="318"/>
      <c r="M420" s="318"/>
      <c r="N420" s="318"/>
      <c r="O420" s="318"/>
      <c r="P420" s="318"/>
      <c r="Q420" s="318"/>
      <c r="R420" s="318"/>
    </row>
    <row r="421" s="304" customFormat="1" ht="22.8" customHeight="1" spans="1:18">
      <c r="A421" s="309"/>
      <c r="B421" s="309"/>
      <c r="C421" s="309"/>
      <c r="D421" s="311" t="s">
        <v>928</v>
      </c>
      <c r="E421" s="311" t="s">
        <v>929</v>
      </c>
      <c r="F421" s="310">
        <v>278.0132</v>
      </c>
      <c r="G421" s="310"/>
      <c r="H421" s="310">
        <v>234.5924</v>
      </c>
      <c r="I421" s="310"/>
      <c r="J421" s="310"/>
      <c r="K421" s="310">
        <v>41.91</v>
      </c>
      <c r="L421" s="310"/>
      <c r="M421" s="310"/>
      <c r="N421" s="310"/>
      <c r="O421" s="310"/>
      <c r="P421" s="310"/>
      <c r="Q421" s="310"/>
      <c r="R421" s="310">
        <v>1.5108</v>
      </c>
    </row>
    <row r="422" s="304" customFormat="1" ht="22.8" customHeight="1" spans="1:18">
      <c r="A422" s="309"/>
      <c r="B422" s="309"/>
      <c r="C422" s="309"/>
      <c r="D422" s="312" t="s">
        <v>930</v>
      </c>
      <c r="E422" s="312" t="s">
        <v>931</v>
      </c>
      <c r="F422" s="310">
        <v>278.0132</v>
      </c>
      <c r="G422" s="310"/>
      <c r="H422" s="310">
        <v>234.5924</v>
      </c>
      <c r="I422" s="310"/>
      <c r="J422" s="310"/>
      <c r="K422" s="310">
        <v>41.91</v>
      </c>
      <c r="L422" s="310"/>
      <c r="M422" s="310"/>
      <c r="N422" s="310"/>
      <c r="O422" s="310"/>
      <c r="P422" s="310"/>
      <c r="Q422" s="310"/>
      <c r="R422" s="310">
        <v>1.5108</v>
      </c>
    </row>
    <row r="423" s="304" customFormat="1" ht="22.8" customHeight="1" spans="1:18">
      <c r="A423" s="309" t="s">
        <v>568</v>
      </c>
      <c r="B423" s="309"/>
      <c r="C423" s="309"/>
      <c r="D423" s="309" t="s">
        <v>568</v>
      </c>
      <c r="E423" s="309" t="s">
        <v>264</v>
      </c>
      <c r="F423" s="313">
        <v>234.5924</v>
      </c>
      <c r="G423" s="313"/>
      <c r="H423" s="313">
        <v>234.5924</v>
      </c>
      <c r="I423" s="313"/>
      <c r="J423" s="313"/>
      <c r="K423" s="313"/>
      <c r="L423" s="313"/>
      <c r="M423" s="313"/>
      <c r="N423" s="313"/>
      <c r="O423" s="313"/>
      <c r="P423" s="313"/>
      <c r="Q423" s="313"/>
      <c r="R423" s="313"/>
    </row>
    <row r="424" s="304" customFormat="1" ht="22.8" customHeight="1" spans="1:18">
      <c r="A424" s="309" t="s">
        <v>568</v>
      </c>
      <c r="B424" s="309" t="s">
        <v>569</v>
      </c>
      <c r="C424" s="309"/>
      <c r="D424" s="309" t="s">
        <v>570</v>
      </c>
      <c r="E424" s="309" t="s">
        <v>277</v>
      </c>
      <c r="F424" s="313">
        <v>234.5924</v>
      </c>
      <c r="G424" s="313"/>
      <c r="H424" s="313">
        <v>234.5924</v>
      </c>
      <c r="I424" s="313"/>
      <c r="J424" s="313"/>
      <c r="K424" s="313"/>
      <c r="L424" s="313"/>
      <c r="M424" s="313"/>
      <c r="N424" s="313"/>
      <c r="O424" s="313"/>
      <c r="P424" s="313"/>
      <c r="Q424" s="313"/>
      <c r="R424" s="313"/>
    </row>
    <row r="425" s="304" customFormat="1" ht="22.8" customHeight="1" spans="1:18">
      <c r="A425" s="314" t="s">
        <v>568</v>
      </c>
      <c r="B425" s="314" t="s">
        <v>569</v>
      </c>
      <c r="C425" s="314" t="s">
        <v>565</v>
      </c>
      <c r="D425" s="315" t="s">
        <v>1277</v>
      </c>
      <c r="E425" s="316" t="s">
        <v>1278</v>
      </c>
      <c r="F425" s="317">
        <v>234.5924</v>
      </c>
      <c r="G425" s="318"/>
      <c r="H425" s="318">
        <v>234.5924</v>
      </c>
      <c r="I425" s="318"/>
      <c r="J425" s="318"/>
      <c r="K425" s="318"/>
      <c r="L425" s="318"/>
      <c r="M425" s="318"/>
      <c r="N425" s="318"/>
      <c r="O425" s="318"/>
      <c r="P425" s="318"/>
      <c r="Q425" s="318"/>
      <c r="R425" s="318"/>
    </row>
    <row r="426" s="304" customFormat="1" ht="22.8" customHeight="1" spans="1:18">
      <c r="A426" s="309" t="s">
        <v>932</v>
      </c>
      <c r="B426" s="309"/>
      <c r="C426" s="309"/>
      <c r="D426" s="309" t="s">
        <v>932</v>
      </c>
      <c r="E426" s="309" t="s">
        <v>385</v>
      </c>
      <c r="F426" s="313">
        <v>43.4208</v>
      </c>
      <c r="G426" s="313"/>
      <c r="H426" s="313"/>
      <c r="I426" s="313"/>
      <c r="J426" s="313"/>
      <c r="K426" s="313">
        <v>41.91</v>
      </c>
      <c r="L426" s="313"/>
      <c r="M426" s="313"/>
      <c r="N426" s="313"/>
      <c r="O426" s="313"/>
      <c r="P426" s="313"/>
      <c r="Q426" s="313"/>
      <c r="R426" s="313">
        <v>1.5108</v>
      </c>
    </row>
    <row r="427" s="304" customFormat="1" ht="22.8" customHeight="1" spans="1:18">
      <c r="A427" s="309" t="s">
        <v>932</v>
      </c>
      <c r="B427" s="309" t="s">
        <v>565</v>
      </c>
      <c r="C427" s="309"/>
      <c r="D427" s="309" t="s">
        <v>933</v>
      </c>
      <c r="E427" s="309" t="s">
        <v>386</v>
      </c>
      <c r="F427" s="313">
        <v>43.4208</v>
      </c>
      <c r="G427" s="313"/>
      <c r="H427" s="313"/>
      <c r="I427" s="313"/>
      <c r="J427" s="313"/>
      <c r="K427" s="313">
        <v>41.91</v>
      </c>
      <c r="L427" s="313"/>
      <c r="M427" s="313"/>
      <c r="N427" s="313"/>
      <c r="O427" s="313"/>
      <c r="P427" s="313"/>
      <c r="Q427" s="313"/>
      <c r="R427" s="313">
        <v>1.5108</v>
      </c>
    </row>
    <row r="428" s="304" customFormat="1" ht="22.8" customHeight="1" spans="1:18">
      <c r="A428" s="314" t="s">
        <v>932</v>
      </c>
      <c r="B428" s="314" t="s">
        <v>565</v>
      </c>
      <c r="C428" s="314" t="s">
        <v>565</v>
      </c>
      <c r="D428" s="315" t="s">
        <v>934</v>
      </c>
      <c r="E428" s="316" t="s">
        <v>567</v>
      </c>
      <c r="F428" s="317">
        <v>43.4208</v>
      </c>
      <c r="G428" s="318"/>
      <c r="H428" s="318"/>
      <c r="I428" s="318"/>
      <c r="J428" s="318"/>
      <c r="K428" s="318">
        <v>41.91</v>
      </c>
      <c r="L428" s="318"/>
      <c r="M428" s="318"/>
      <c r="N428" s="318"/>
      <c r="O428" s="318"/>
      <c r="P428" s="318"/>
      <c r="Q428" s="318"/>
      <c r="R428" s="318">
        <v>1.5108</v>
      </c>
    </row>
    <row r="429" s="304" customFormat="1" ht="22.8" customHeight="1" spans="1:18">
      <c r="A429" s="309"/>
      <c r="B429" s="309"/>
      <c r="C429" s="309"/>
      <c r="D429" s="311" t="s">
        <v>935</v>
      </c>
      <c r="E429" s="311" t="s">
        <v>936</v>
      </c>
      <c r="F429" s="310">
        <v>135.362</v>
      </c>
      <c r="G429" s="310"/>
      <c r="H429" s="310">
        <v>99.584</v>
      </c>
      <c r="I429" s="310"/>
      <c r="J429" s="310"/>
      <c r="K429" s="310">
        <v>35.778</v>
      </c>
      <c r="L429" s="310"/>
      <c r="M429" s="310"/>
      <c r="N429" s="310"/>
      <c r="O429" s="310"/>
      <c r="P429" s="310"/>
      <c r="Q429" s="310"/>
      <c r="R429" s="310"/>
    </row>
    <row r="430" s="304" customFormat="1" ht="22.8" customHeight="1" spans="1:18">
      <c r="A430" s="309"/>
      <c r="B430" s="309"/>
      <c r="C430" s="309"/>
      <c r="D430" s="312" t="s">
        <v>937</v>
      </c>
      <c r="E430" s="312" t="s">
        <v>938</v>
      </c>
      <c r="F430" s="310">
        <v>64.0324</v>
      </c>
      <c r="G430" s="310"/>
      <c r="H430" s="310">
        <v>53.4424</v>
      </c>
      <c r="I430" s="310"/>
      <c r="J430" s="310"/>
      <c r="K430" s="310">
        <v>10.59</v>
      </c>
      <c r="L430" s="310"/>
      <c r="M430" s="310"/>
      <c r="N430" s="310"/>
      <c r="O430" s="310"/>
      <c r="P430" s="310"/>
      <c r="Q430" s="310"/>
      <c r="R430" s="310"/>
    </row>
    <row r="431" s="304" customFormat="1" ht="22.8" customHeight="1" spans="1:18">
      <c r="A431" s="309" t="s">
        <v>568</v>
      </c>
      <c r="B431" s="309"/>
      <c r="C431" s="309"/>
      <c r="D431" s="309" t="s">
        <v>568</v>
      </c>
      <c r="E431" s="309" t="s">
        <v>264</v>
      </c>
      <c r="F431" s="313">
        <v>53.4424</v>
      </c>
      <c r="G431" s="313"/>
      <c r="H431" s="313">
        <v>53.4424</v>
      </c>
      <c r="I431" s="313"/>
      <c r="J431" s="313"/>
      <c r="K431" s="313"/>
      <c r="L431" s="313"/>
      <c r="M431" s="313"/>
      <c r="N431" s="313"/>
      <c r="O431" s="313"/>
      <c r="P431" s="313"/>
      <c r="Q431" s="313"/>
      <c r="R431" s="313"/>
    </row>
    <row r="432" s="304" customFormat="1" ht="22.8" customHeight="1" spans="1:18">
      <c r="A432" s="309" t="s">
        <v>568</v>
      </c>
      <c r="B432" s="309" t="s">
        <v>569</v>
      </c>
      <c r="C432" s="309"/>
      <c r="D432" s="309" t="s">
        <v>570</v>
      </c>
      <c r="E432" s="309" t="s">
        <v>277</v>
      </c>
      <c r="F432" s="313">
        <v>53.4424</v>
      </c>
      <c r="G432" s="313"/>
      <c r="H432" s="313">
        <v>53.4424</v>
      </c>
      <c r="I432" s="313"/>
      <c r="J432" s="313"/>
      <c r="K432" s="313"/>
      <c r="L432" s="313"/>
      <c r="M432" s="313"/>
      <c r="N432" s="313"/>
      <c r="O432" s="313"/>
      <c r="P432" s="313"/>
      <c r="Q432" s="313"/>
      <c r="R432" s="313"/>
    </row>
    <row r="433" s="304" customFormat="1" ht="22.8" customHeight="1" spans="1:18">
      <c r="A433" s="314" t="s">
        <v>568</v>
      </c>
      <c r="B433" s="314" t="s">
        <v>569</v>
      </c>
      <c r="C433" s="314" t="s">
        <v>565</v>
      </c>
      <c r="D433" s="315" t="s">
        <v>1277</v>
      </c>
      <c r="E433" s="316" t="s">
        <v>1278</v>
      </c>
      <c r="F433" s="317">
        <v>53.4424</v>
      </c>
      <c r="G433" s="318"/>
      <c r="H433" s="318">
        <v>53.4424</v>
      </c>
      <c r="I433" s="318"/>
      <c r="J433" s="318"/>
      <c r="K433" s="318"/>
      <c r="L433" s="318"/>
      <c r="M433" s="318"/>
      <c r="N433" s="318"/>
      <c r="O433" s="318"/>
      <c r="P433" s="318"/>
      <c r="Q433" s="318"/>
      <c r="R433" s="318"/>
    </row>
    <row r="434" s="304" customFormat="1" ht="22.8" customHeight="1" spans="1:18">
      <c r="A434" s="309" t="s">
        <v>932</v>
      </c>
      <c r="B434" s="309"/>
      <c r="C434" s="309"/>
      <c r="D434" s="309" t="s">
        <v>932</v>
      </c>
      <c r="E434" s="309" t="s">
        <v>385</v>
      </c>
      <c r="F434" s="313">
        <v>10.59</v>
      </c>
      <c r="G434" s="313"/>
      <c r="H434" s="313"/>
      <c r="I434" s="313"/>
      <c r="J434" s="313"/>
      <c r="K434" s="313">
        <v>10.59</v>
      </c>
      <c r="L434" s="313"/>
      <c r="M434" s="313"/>
      <c r="N434" s="313"/>
      <c r="O434" s="313"/>
      <c r="P434" s="313"/>
      <c r="Q434" s="313"/>
      <c r="R434" s="313"/>
    </row>
    <row r="435" s="304" customFormat="1" ht="22.8" customHeight="1" spans="1:18">
      <c r="A435" s="309" t="s">
        <v>932</v>
      </c>
      <c r="B435" s="309" t="s">
        <v>622</v>
      </c>
      <c r="C435" s="309"/>
      <c r="D435" s="309" t="s">
        <v>939</v>
      </c>
      <c r="E435" s="309" t="s">
        <v>410</v>
      </c>
      <c r="F435" s="313">
        <v>10.59</v>
      </c>
      <c r="G435" s="313"/>
      <c r="H435" s="313"/>
      <c r="I435" s="313"/>
      <c r="J435" s="313"/>
      <c r="K435" s="313">
        <v>10.59</v>
      </c>
      <c r="L435" s="313"/>
      <c r="M435" s="313"/>
      <c r="N435" s="313"/>
      <c r="O435" s="313"/>
      <c r="P435" s="313"/>
      <c r="Q435" s="313"/>
      <c r="R435" s="313"/>
    </row>
    <row r="436" s="304" customFormat="1" ht="22.8" customHeight="1" spans="1:18">
      <c r="A436" s="314" t="s">
        <v>932</v>
      </c>
      <c r="B436" s="314" t="s">
        <v>622</v>
      </c>
      <c r="C436" s="314" t="s">
        <v>565</v>
      </c>
      <c r="D436" s="315" t="s">
        <v>940</v>
      </c>
      <c r="E436" s="316" t="s">
        <v>567</v>
      </c>
      <c r="F436" s="317">
        <v>10.59</v>
      </c>
      <c r="G436" s="318"/>
      <c r="H436" s="318"/>
      <c r="I436" s="318"/>
      <c r="J436" s="318"/>
      <c r="K436" s="318">
        <v>10.59</v>
      </c>
      <c r="L436" s="318"/>
      <c r="M436" s="318"/>
      <c r="N436" s="318"/>
      <c r="O436" s="318"/>
      <c r="P436" s="318"/>
      <c r="Q436" s="318"/>
      <c r="R436" s="318"/>
    </row>
    <row r="437" s="304" customFormat="1" ht="22.8" customHeight="1" spans="1:18">
      <c r="A437" s="309"/>
      <c r="B437" s="309"/>
      <c r="C437" s="309"/>
      <c r="D437" s="312" t="s">
        <v>941</v>
      </c>
      <c r="E437" s="312" t="s">
        <v>942</v>
      </c>
      <c r="F437" s="310">
        <v>15.4656</v>
      </c>
      <c r="G437" s="310"/>
      <c r="H437" s="310">
        <v>7.5816</v>
      </c>
      <c r="I437" s="310"/>
      <c r="J437" s="310"/>
      <c r="K437" s="310">
        <v>7.884</v>
      </c>
      <c r="L437" s="310"/>
      <c r="M437" s="310"/>
      <c r="N437" s="310"/>
      <c r="O437" s="310"/>
      <c r="P437" s="310"/>
      <c r="Q437" s="310"/>
      <c r="R437" s="310"/>
    </row>
    <row r="438" s="304" customFormat="1" ht="22.8" customHeight="1" spans="1:18">
      <c r="A438" s="309" t="s">
        <v>568</v>
      </c>
      <c r="B438" s="309"/>
      <c r="C438" s="309"/>
      <c r="D438" s="309" t="s">
        <v>568</v>
      </c>
      <c r="E438" s="309" t="s">
        <v>264</v>
      </c>
      <c r="F438" s="313">
        <v>7.5816</v>
      </c>
      <c r="G438" s="313"/>
      <c r="H438" s="313">
        <v>7.5816</v>
      </c>
      <c r="I438" s="313"/>
      <c r="J438" s="313"/>
      <c r="K438" s="313"/>
      <c r="L438" s="313"/>
      <c r="M438" s="313"/>
      <c r="N438" s="313"/>
      <c r="O438" s="313"/>
      <c r="P438" s="313"/>
      <c r="Q438" s="313"/>
      <c r="R438" s="313"/>
    </row>
    <row r="439" s="304" customFormat="1" ht="22.8" customHeight="1" spans="1:18">
      <c r="A439" s="309" t="s">
        <v>568</v>
      </c>
      <c r="B439" s="309" t="s">
        <v>569</v>
      </c>
      <c r="C439" s="309"/>
      <c r="D439" s="309" t="s">
        <v>570</v>
      </c>
      <c r="E439" s="309" t="s">
        <v>277</v>
      </c>
      <c r="F439" s="313">
        <v>7.5816</v>
      </c>
      <c r="G439" s="313"/>
      <c r="H439" s="313">
        <v>7.5816</v>
      </c>
      <c r="I439" s="313"/>
      <c r="J439" s="313"/>
      <c r="K439" s="313"/>
      <c r="L439" s="313"/>
      <c r="M439" s="313"/>
      <c r="N439" s="313"/>
      <c r="O439" s="313"/>
      <c r="P439" s="313"/>
      <c r="Q439" s="313"/>
      <c r="R439" s="313"/>
    </row>
    <row r="440" s="304" customFormat="1" ht="22.8" customHeight="1" spans="1:18">
      <c r="A440" s="314" t="s">
        <v>568</v>
      </c>
      <c r="B440" s="314" t="s">
        <v>569</v>
      </c>
      <c r="C440" s="314" t="s">
        <v>583</v>
      </c>
      <c r="D440" s="315" t="s">
        <v>1279</v>
      </c>
      <c r="E440" s="316" t="s">
        <v>1280</v>
      </c>
      <c r="F440" s="317">
        <v>7.5816</v>
      </c>
      <c r="G440" s="318"/>
      <c r="H440" s="318">
        <v>7.5816</v>
      </c>
      <c r="I440" s="318"/>
      <c r="J440" s="318"/>
      <c r="K440" s="318"/>
      <c r="L440" s="318"/>
      <c r="M440" s="318"/>
      <c r="N440" s="318"/>
      <c r="O440" s="318"/>
      <c r="P440" s="318"/>
      <c r="Q440" s="318"/>
      <c r="R440" s="318"/>
    </row>
    <row r="441" s="304" customFormat="1" ht="22.8" customHeight="1" spans="1:18">
      <c r="A441" s="309" t="s">
        <v>932</v>
      </c>
      <c r="B441" s="309"/>
      <c r="C441" s="309"/>
      <c r="D441" s="309" t="s">
        <v>932</v>
      </c>
      <c r="E441" s="309" t="s">
        <v>385</v>
      </c>
      <c r="F441" s="313">
        <v>7.884</v>
      </c>
      <c r="G441" s="313"/>
      <c r="H441" s="313"/>
      <c r="I441" s="313"/>
      <c r="J441" s="313"/>
      <c r="K441" s="313">
        <v>7.884</v>
      </c>
      <c r="L441" s="313"/>
      <c r="M441" s="313"/>
      <c r="N441" s="313"/>
      <c r="O441" s="313"/>
      <c r="P441" s="313"/>
      <c r="Q441" s="313"/>
      <c r="R441" s="313"/>
    </row>
    <row r="442" s="304" customFormat="1" ht="22.8" customHeight="1" spans="1:18">
      <c r="A442" s="309" t="s">
        <v>932</v>
      </c>
      <c r="B442" s="309" t="s">
        <v>622</v>
      </c>
      <c r="C442" s="309"/>
      <c r="D442" s="309" t="s">
        <v>939</v>
      </c>
      <c r="E442" s="309" t="s">
        <v>410</v>
      </c>
      <c r="F442" s="313">
        <v>7.884</v>
      </c>
      <c r="G442" s="313"/>
      <c r="H442" s="313"/>
      <c r="I442" s="313"/>
      <c r="J442" s="313"/>
      <c r="K442" s="313">
        <v>7.884</v>
      </c>
      <c r="L442" s="313"/>
      <c r="M442" s="313"/>
      <c r="N442" s="313"/>
      <c r="O442" s="313"/>
      <c r="P442" s="313"/>
      <c r="Q442" s="313"/>
      <c r="R442" s="313"/>
    </row>
    <row r="443" s="304" customFormat="1" ht="22.8" customHeight="1" spans="1:18">
      <c r="A443" s="314" t="s">
        <v>932</v>
      </c>
      <c r="B443" s="314" t="s">
        <v>622</v>
      </c>
      <c r="C443" s="314" t="s">
        <v>565</v>
      </c>
      <c r="D443" s="315" t="s">
        <v>940</v>
      </c>
      <c r="E443" s="316" t="s">
        <v>567</v>
      </c>
      <c r="F443" s="317">
        <v>7.884</v>
      </c>
      <c r="G443" s="318"/>
      <c r="H443" s="318"/>
      <c r="I443" s="318"/>
      <c r="J443" s="318"/>
      <c r="K443" s="318">
        <v>7.884</v>
      </c>
      <c r="L443" s="318"/>
      <c r="M443" s="318"/>
      <c r="N443" s="318"/>
      <c r="O443" s="318"/>
      <c r="P443" s="318"/>
      <c r="Q443" s="318"/>
      <c r="R443" s="318"/>
    </row>
    <row r="444" s="304" customFormat="1" ht="22.8" customHeight="1" spans="1:18">
      <c r="A444" s="309"/>
      <c r="B444" s="309"/>
      <c r="C444" s="309"/>
      <c r="D444" s="312" t="s">
        <v>943</v>
      </c>
      <c r="E444" s="312" t="s">
        <v>944</v>
      </c>
      <c r="F444" s="310">
        <v>13.0836</v>
      </c>
      <c r="G444" s="310"/>
      <c r="H444" s="310">
        <v>7.4316</v>
      </c>
      <c r="I444" s="310"/>
      <c r="J444" s="310"/>
      <c r="K444" s="310">
        <v>5.652</v>
      </c>
      <c r="L444" s="310"/>
      <c r="M444" s="310"/>
      <c r="N444" s="310"/>
      <c r="O444" s="310"/>
      <c r="P444" s="310"/>
      <c r="Q444" s="310"/>
      <c r="R444" s="310"/>
    </row>
    <row r="445" s="304" customFormat="1" ht="22.8" customHeight="1" spans="1:18">
      <c r="A445" s="309" t="s">
        <v>568</v>
      </c>
      <c r="B445" s="309"/>
      <c r="C445" s="309"/>
      <c r="D445" s="309" t="s">
        <v>568</v>
      </c>
      <c r="E445" s="309" t="s">
        <v>264</v>
      </c>
      <c r="F445" s="313">
        <v>13.0836</v>
      </c>
      <c r="G445" s="313"/>
      <c r="H445" s="313">
        <v>7.4316</v>
      </c>
      <c r="I445" s="313"/>
      <c r="J445" s="313"/>
      <c r="K445" s="313">
        <v>5.652</v>
      </c>
      <c r="L445" s="313"/>
      <c r="M445" s="313"/>
      <c r="N445" s="313"/>
      <c r="O445" s="313"/>
      <c r="P445" s="313"/>
      <c r="Q445" s="313"/>
      <c r="R445" s="313"/>
    </row>
    <row r="446" s="304" customFormat="1" ht="22.8" customHeight="1" spans="1:18">
      <c r="A446" s="309" t="s">
        <v>568</v>
      </c>
      <c r="B446" s="309" t="s">
        <v>569</v>
      </c>
      <c r="C446" s="309"/>
      <c r="D446" s="309" t="s">
        <v>570</v>
      </c>
      <c r="E446" s="309" t="s">
        <v>277</v>
      </c>
      <c r="F446" s="313">
        <v>13.0836</v>
      </c>
      <c r="G446" s="313"/>
      <c r="H446" s="313">
        <v>7.4316</v>
      </c>
      <c r="I446" s="313"/>
      <c r="J446" s="313"/>
      <c r="K446" s="313">
        <v>5.652</v>
      </c>
      <c r="L446" s="313"/>
      <c r="M446" s="313"/>
      <c r="N446" s="313"/>
      <c r="O446" s="313"/>
      <c r="P446" s="313"/>
      <c r="Q446" s="313"/>
      <c r="R446" s="313"/>
    </row>
    <row r="447" s="304" customFormat="1" ht="22.8" customHeight="1" spans="1:18">
      <c r="A447" s="314" t="s">
        <v>568</v>
      </c>
      <c r="B447" s="314" t="s">
        <v>569</v>
      </c>
      <c r="C447" s="314" t="s">
        <v>583</v>
      </c>
      <c r="D447" s="315" t="s">
        <v>1279</v>
      </c>
      <c r="E447" s="316" t="s">
        <v>1280</v>
      </c>
      <c r="F447" s="317">
        <v>13.0836</v>
      </c>
      <c r="G447" s="318"/>
      <c r="H447" s="318">
        <v>7.4316</v>
      </c>
      <c r="I447" s="318"/>
      <c r="J447" s="318"/>
      <c r="K447" s="318">
        <v>5.652</v>
      </c>
      <c r="L447" s="318"/>
      <c r="M447" s="318"/>
      <c r="N447" s="318"/>
      <c r="O447" s="318"/>
      <c r="P447" s="318"/>
      <c r="Q447" s="318"/>
      <c r="R447" s="318"/>
    </row>
    <row r="448" s="304" customFormat="1" ht="22.8" customHeight="1" spans="1:18">
      <c r="A448" s="309"/>
      <c r="B448" s="309"/>
      <c r="C448" s="309"/>
      <c r="D448" s="312" t="s">
        <v>945</v>
      </c>
      <c r="E448" s="312" t="s">
        <v>946</v>
      </c>
      <c r="F448" s="310">
        <v>9.2116</v>
      </c>
      <c r="G448" s="310"/>
      <c r="H448" s="310">
        <v>5.9716</v>
      </c>
      <c r="I448" s="310"/>
      <c r="J448" s="310"/>
      <c r="K448" s="310">
        <v>3.24</v>
      </c>
      <c r="L448" s="310"/>
      <c r="M448" s="310"/>
      <c r="N448" s="310"/>
      <c r="O448" s="310"/>
      <c r="P448" s="310"/>
      <c r="Q448" s="310"/>
      <c r="R448" s="310"/>
    </row>
    <row r="449" s="304" customFormat="1" ht="22.8" customHeight="1" spans="1:18">
      <c r="A449" s="309" t="s">
        <v>568</v>
      </c>
      <c r="B449" s="309"/>
      <c r="C449" s="309"/>
      <c r="D449" s="309" t="s">
        <v>568</v>
      </c>
      <c r="E449" s="309" t="s">
        <v>264</v>
      </c>
      <c r="F449" s="313">
        <v>5.9716</v>
      </c>
      <c r="G449" s="313"/>
      <c r="H449" s="313">
        <v>5.9716</v>
      </c>
      <c r="I449" s="313"/>
      <c r="J449" s="313"/>
      <c r="K449" s="313"/>
      <c r="L449" s="313"/>
      <c r="M449" s="313"/>
      <c r="N449" s="313"/>
      <c r="O449" s="313"/>
      <c r="P449" s="313"/>
      <c r="Q449" s="313"/>
      <c r="R449" s="313"/>
    </row>
    <row r="450" s="304" customFormat="1" ht="22.8" customHeight="1" spans="1:18">
      <c r="A450" s="309" t="s">
        <v>568</v>
      </c>
      <c r="B450" s="309" t="s">
        <v>569</v>
      </c>
      <c r="C450" s="309"/>
      <c r="D450" s="309" t="s">
        <v>570</v>
      </c>
      <c r="E450" s="309" t="s">
        <v>277</v>
      </c>
      <c r="F450" s="313">
        <v>5.9716</v>
      </c>
      <c r="G450" s="313"/>
      <c r="H450" s="313">
        <v>5.9716</v>
      </c>
      <c r="I450" s="313"/>
      <c r="J450" s="313"/>
      <c r="K450" s="313"/>
      <c r="L450" s="313"/>
      <c r="M450" s="313"/>
      <c r="N450" s="313"/>
      <c r="O450" s="313"/>
      <c r="P450" s="313"/>
      <c r="Q450" s="313"/>
      <c r="R450" s="313"/>
    </row>
    <row r="451" s="304" customFormat="1" ht="22.8" customHeight="1" spans="1:18">
      <c r="A451" s="314" t="s">
        <v>568</v>
      </c>
      <c r="B451" s="314" t="s">
        <v>569</v>
      </c>
      <c r="C451" s="314" t="s">
        <v>583</v>
      </c>
      <c r="D451" s="315" t="s">
        <v>1279</v>
      </c>
      <c r="E451" s="316" t="s">
        <v>1280</v>
      </c>
      <c r="F451" s="317">
        <v>5.9716</v>
      </c>
      <c r="G451" s="318"/>
      <c r="H451" s="318">
        <v>5.9716</v>
      </c>
      <c r="I451" s="318"/>
      <c r="J451" s="318"/>
      <c r="K451" s="318"/>
      <c r="L451" s="318"/>
      <c r="M451" s="318"/>
      <c r="N451" s="318"/>
      <c r="O451" s="318"/>
      <c r="P451" s="318"/>
      <c r="Q451" s="318"/>
      <c r="R451" s="318"/>
    </row>
    <row r="452" s="304" customFormat="1" ht="22.8" customHeight="1" spans="1:18">
      <c r="A452" s="309" t="s">
        <v>932</v>
      </c>
      <c r="B452" s="309"/>
      <c r="C452" s="309"/>
      <c r="D452" s="309" t="s">
        <v>932</v>
      </c>
      <c r="E452" s="309" t="s">
        <v>385</v>
      </c>
      <c r="F452" s="313">
        <v>3.24</v>
      </c>
      <c r="G452" s="313"/>
      <c r="H452" s="313"/>
      <c r="I452" s="313"/>
      <c r="J452" s="313"/>
      <c r="K452" s="313">
        <v>3.24</v>
      </c>
      <c r="L452" s="313"/>
      <c r="M452" s="313"/>
      <c r="N452" s="313"/>
      <c r="O452" s="313"/>
      <c r="P452" s="313"/>
      <c r="Q452" s="313"/>
      <c r="R452" s="313"/>
    </row>
    <row r="453" s="304" customFormat="1" ht="22.8" customHeight="1" spans="1:18">
      <c r="A453" s="309" t="s">
        <v>932</v>
      </c>
      <c r="B453" s="309" t="s">
        <v>622</v>
      </c>
      <c r="C453" s="309"/>
      <c r="D453" s="309" t="s">
        <v>939</v>
      </c>
      <c r="E453" s="309" t="s">
        <v>410</v>
      </c>
      <c r="F453" s="313">
        <v>3.24</v>
      </c>
      <c r="G453" s="313"/>
      <c r="H453" s="313"/>
      <c r="I453" s="313"/>
      <c r="J453" s="313"/>
      <c r="K453" s="313">
        <v>3.24</v>
      </c>
      <c r="L453" s="313"/>
      <c r="M453" s="313"/>
      <c r="N453" s="313"/>
      <c r="O453" s="313"/>
      <c r="P453" s="313"/>
      <c r="Q453" s="313"/>
      <c r="R453" s="313"/>
    </row>
    <row r="454" s="304" customFormat="1" ht="22.8" customHeight="1" spans="1:18">
      <c r="A454" s="314" t="s">
        <v>932</v>
      </c>
      <c r="B454" s="314" t="s">
        <v>622</v>
      </c>
      <c r="C454" s="314" t="s">
        <v>565</v>
      </c>
      <c r="D454" s="315" t="s">
        <v>940</v>
      </c>
      <c r="E454" s="316" t="s">
        <v>567</v>
      </c>
      <c r="F454" s="317">
        <v>3.24</v>
      </c>
      <c r="G454" s="318"/>
      <c r="H454" s="318"/>
      <c r="I454" s="318"/>
      <c r="J454" s="318"/>
      <c r="K454" s="318">
        <v>3.24</v>
      </c>
      <c r="L454" s="318"/>
      <c r="M454" s="318"/>
      <c r="N454" s="318"/>
      <c r="O454" s="318"/>
      <c r="P454" s="318"/>
      <c r="Q454" s="318"/>
      <c r="R454" s="318"/>
    </row>
    <row r="455" s="304" customFormat="1" ht="22.8" customHeight="1" spans="1:18">
      <c r="A455" s="309"/>
      <c r="B455" s="309"/>
      <c r="C455" s="309"/>
      <c r="D455" s="312" t="s">
        <v>947</v>
      </c>
      <c r="E455" s="312" t="s">
        <v>948</v>
      </c>
      <c r="F455" s="310">
        <v>8.5776</v>
      </c>
      <c r="G455" s="310"/>
      <c r="H455" s="310">
        <v>7.7496</v>
      </c>
      <c r="I455" s="310"/>
      <c r="J455" s="310"/>
      <c r="K455" s="310">
        <v>0.828</v>
      </c>
      <c r="L455" s="310"/>
      <c r="M455" s="310"/>
      <c r="N455" s="310"/>
      <c r="O455" s="310"/>
      <c r="P455" s="310"/>
      <c r="Q455" s="310"/>
      <c r="R455" s="310"/>
    </row>
    <row r="456" s="304" customFormat="1" ht="22.8" customHeight="1" spans="1:18">
      <c r="A456" s="309" t="s">
        <v>568</v>
      </c>
      <c r="B456" s="309"/>
      <c r="C456" s="309"/>
      <c r="D456" s="309" t="s">
        <v>568</v>
      </c>
      <c r="E456" s="309" t="s">
        <v>264</v>
      </c>
      <c r="F456" s="313">
        <v>8.5776</v>
      </c>
      <c r="G456" s="313"/>
      <c r="H456" s="313">
        <v>7.7496</v>
      </c>
      <c r="I456" s="313"/>
      <c r="J456" s="313"/>
      <c r="K456" s="313">
        <v>0.828</v>
      </c>
      <c r="L456" s="313"/>
      <c r="M456" s="313"/>
      <c r="N456" s="313"/>
      <c r="O456" s="313"/>
      <c r="P456" s="313"/>
      <c r="Q456" s="313"/>
      <c r="R456" s="313"/>
    </row>
    <row r="457" s="304" customFormat="1" ht="22.8" customHeight="1" spans="1:18">
      <c r="A457" s="309" t="s">
        <v>568</v>
      </c>
      <c r="B457" s="309" t="s">
        <v>569</v>
      </c>
      <c r="C457" s="309"/>
      <c r="D457" s="309" t="s">
        <v>570</v>
      </c>
      <c r="E457" s="309" t="s">
        <v>277</v>
      </c>
      <c r="F457" s="313">
        <v>8.5776</v>
      </c>
      <c r="G457" s="313"/>
      <c r="H457" s="313">
        <v>7.7496</v>
      </c>
      <c r="I457" s="313"/>
      <c r="J457" s="313"/>
      <c r="K457" s="313">
        <v>0.828</v>
      </c>
      <c r="L457" s="313"/>
      <c r="M457" s="313"/>
      <c r="N457" s="313"/>
      <c r="O457" s="313"/>
      <c r="P457" s="313"/>
      <c r="Q457" s="313"/>
      <c r="R457" s="313"/>
    </row>
    <row r="458" s="304" customFormat="1" ht="22.8" customHeight="1" spans="1:18">
      <c r="A458" s="314" t="s">
        <v>568</v>
      </c>
      <c r="B458" s="314" t="s">
        <v>569</v>
      </c>
      <c r="C458" s="314" t="s">
        <v>583</v>
      </c>
      <c r="D458" s="315" t="s">
        <v>1279</v>
      </c>
      <c r="E458" s="316" t="s">
        <v>1280</v>
      </c>
      <c r="F458" s="317">
        <v>8.5776</v>
      </c>
      <c r="G458" s="318"/>
      <c r="H458" s="318">
        <v>7.7496</v>
      </c>
      <c r="I458" s="318"/>
      <c r="J458" s="318"/>
      <c r="K458" s="318">
        <v>0.828</v>
      </c>
      <c r="L458" s="318"/>
      <c r="M458" s="318"/>
      <c r="N458" s="318"/>
      <c r="O458" s="318"/>
      <c r="P458" s="318"/>
      <c r="Q458" s="318"/>
      <c r="R458" s="318"/>
    </row>
    <row r="459" s="304" customFormat="1" ht="22.8" customHeight="1" spans="1:18">
      <c r="A459" s="309"/>
      <c r="B459" s="309"/>
      <c r="C459" s="309"/>
      <c r="D459" s="312" t="s">
        <v>949</v>
      </c>
      <c r="E459" s="312" t="s">
        <v>950</v>
      </c>
      <c r="F459" s="310">
        <v>15.832</v>
      </c>
      <c r="G459" s="310"/>
      <c r="H459" s="310">
        <v>11.008</v>
      </c>
      <c r="I459" s="310"/>
      <c r="J459" s="310"/>
      <c r="K459" s="310">
        <v>4.824</v>
      </c>
      <c r="L459" s="310"/>
      <c r="M459" s="310"/>
      <c r="N459" s="310"/>
      <c r="O459" s="310"/>
      <c r="P459" s="310"/>
      <c r="Q459" s="310"/>
      <c r="R459" s="310"/>
    </row>
    <row r="460" s="304" customFormat="1" ht="22.8" customHeight="1" spans="1:18">
      <c r="A460" s="309" t="s">
        <v>568</v>
      </c>
      <c r="B460" s="309"/>
      <c r="C460" s="309"/>
      <c r="D460" s="309" t="s">
        <v>568</v>
      </c>
      <c r="E460" s="309" t="s">
        <v>264</v>
      </c>
      <c r="F460" s="313">
        <v>11.008</v>
      </c>
      <c r="G460" s="313"/>
      <c r="H460" s="313">
        <v>11.008</v>
      </c>
      <c r="I460" s="313"/>
      <c r="J460" s="313"/>
      <c r="K460" s="313"/>
      <c r="L460" s="313"/>
      <c r="M460" s="313"/>
      <c r="N460" s="313"/>
      <c r="O460" s="313"/>
      <c r="P460" s="313"/>
      <c r="Q460" s="313"/>
      <c r="R460" s="313"/>
    </row>
    <row r="461" s="304" customFormat="1" ht="22.8" customHeight="1" spans="1:18">
      <c r="A461" s="309" t="s">
        <v>568</v>
      </c>
      <c r="B461" s="309" t="s">
        <v>569</v>
      </c>
      <c r="C461" s="309"/>
      <c r="D461" s="309" t="s">
        <v>570</v>
      </c>
      <c r="E461" s="309" t="s">
        <v>277</v>
      </c>
      <c r="F461" s="313">
        <v>11.008</v>
      </c>
      <c r="G461" s="313"/>
      <c r="H461" s="313">
        <v>11.008</v>
      </c>
      <c r="I461" s="313"/>
      <c r="J461" s="313"/>
      <c r="K461" s="313"/>
      <c r="L461" s="313"/>
      <c r="M461" s="313"/>
      <c r="N461" s="313"/>
      <c r="O461" s="313"/>
      <c r="P461" s="313"/>
      <c r="Q461" s="313"/>
      <c r="R461" s="313"/>
    </row>
    <row r="462" s="304" customFormat="1" ht="22.8" customHeight="1" spans="1:18">
      <c r="A462" s="314" t="s">
        <v>568</v>
      </c>
      <c r="B462" s="314" t="s">
        <v>569</v>
      </c>
      <c r="C462" s="314" t="s">
        <v>583</v>
      </c>
      <c r="D462" s="315" t="s">
        <v>1279</v>
      </c>
      <c r="E462" s="316" t="s">
        <v>1280</v>
      </c>
      <c r="F462" s="317">
        <v>11.008</v>
      </c>
      <c r="G462" s="318"/>
      <c r="H462" s="318">
        <v>11.008</v>
      </c>
      <c r="I462" s="318"/>
      <c r="J462" s="318"/>
      <c r="K462" s="318"/>
      <c r="L462" s="318"/>
      <c r="M462" s="318"/>
      <c r="N462" s="318"/>
      <c r="O462" s="318"/>
      <c r="P462" s="318"/>
      <c r="Q462" s="318"/>
      <c r="R462" s="318"/>
    </row>
    <row r="463" s="304" customFormat="1" ht="22.8" customHeight="1" spans="1:18">
      <c r="A463" s="309" t="s">
        <v>932</v>
      </c>
      <c r="B463" s="309"/>
      <c r="C463" s="309"/>
      <c r="D463" s="309" t="s">
        <v>932</v>
      </c>
      <c r="E463" s="309" t="s">
        <v>385</v>
      </c>
      <c r="F463" s="313">
        <v>4.824</v>
      </c>
      <c r="G463" s="313"/>
      <c r="H463" s="313"/>
      <c r="I463" s="313"/>
      <c r="J463" s="313"/>
      <c r="K463" s="313">
        <v>4.824</v>
      </c>
      <c r="L463" s="313"/>
      <c r="M463" s="313"/>
      <c r="N463" s="313"/>
      <c r="O463" s="313"/>
      <c r="P463" s="313"/>
      <c r="Q463" s="313"/>
      <c r="R463" s="313"/>
    </row>
    <row r="464" s="304" customFormat="1" ht="22.8" customHeight="1" spans="1:18">
      <c r="A464" s="309" t="s">
        <v>932</v>
      </c>
      <c r="B464" s="309" t="s">
        <v>622</v>
      </c>
      <c r="C464" s="309"/>
      <c r="D464" s="309" t="s">
        <v>939</v>
      </c>
      <c r="E464" s="309" t="s">
        <v>410</v>
      </c>
      <c r="F464" s="313">
        <v>4.824</v>
      </c>
      <c r="G464" s="313"/>
      <c r="H464" s="313"/>
      <c r="I464" s="313"/>
      <c r="J464" s="313"/>
      <c r="K464" s="313">
        <v>4.824</v>
      </c>
      <c r="L464" s="313"/>
      <c r="M464" s="313"/>
      <c r="N464" s="313"/>
      <c r="O464" s="313"/>
      <c r="P464" s="313"/>
      <c r="Q464" s="313"/>
      <c r="R464" s="313"/>
    </row>
    <row r="465" s="304" customFormat="1" ht="22.8" customHeight="1" spans="1:18">
      <c r="A465" s="314" t="s">
        <v>932</v>
      </c>
      <c r="B465" s="314" t="s">
        <v>622</v>
      </c>
      <c r="C465" s="314" t="s">
        <v>565</v>
      </c>
      <c r="D465" s="315" t="s">
        <v>940</v>
      </c>
      <c r="E465" s="316" t="s">
        <v>567</v>
      </c>
      <c r="F465" s="317">
        <v>4.824</v>
      </c>
      <c r="G465" s="318"/>
      <c r="H465" s="318"/>
      <c r="I465" s="318"/>
      <c r="J465" s="318"/>
      <c r="K465" s="318">
        <v>4.824</v>
      </c>
      <c r="L465" s="318"/>
      <c r="M465" s="318"/>
      <c r="N465" s="318"/>
      <c r="O465" s="318"/>
      <c r="P465" s="318"/>
      <c r="Q465" s="318"/>
      <c r="R465" s="318"/>
    </row>
    <row r="466" s="304" customFormat="1" ht="22.8" customHeight="1" spans="1:18">
      <c r="A466" s="309"/>
      <c r="B466" s="309"/>
      <c r="C466" s="309"/>
      <c r="D466" s="312" t="s">
        <v>951</v>
      </c>
      <c r="E466" s="312" t="s">
        <v>952</v>
      </c>
      <c r="F466" s="310">
        <v>8.3584</v>
      </c>
      <c r="G466" s="310"/>
      <c r="H466" s="310">
        <v>5.5984</v>
      </c>
      <c r="I466" s="310"/>
      <c r="J466" s="310"/>
      <c r="K466" s="310">
        <v>2.76</v>
      </c>
      <c r="L466" s="310"/>
      <c r="M466" s="310"/>
      <c r="N466" s="310"/>
      <c r="O466" s="310"/>
      <c r="P466" s="310"/>
      <c r="Q466" s="310"/>
      <c r="R466" s="310"/>
    </row>
    <row r="467" s="304" customFormat="1" ht="22.8" customHeight="1" spans="1:18">
      <c r="A467" s="309" t="s">
        <v>568</v>
      </c>
      <c r="B467" s="309"/>
      <c r="C467" s="309"/>
      <c r="D467" s="309" t="s">
        <v>568</v>
      </c>
      <c r="E467" s="309" t="s">
        <v>264</v>
      </c>
      <c r="F467" s="313">
        <v>5.5984</v>
      </c>
      <c r="G467" s="313"/>
      <c r="H467" s="313">
        <v>5.5984</v>
      </c>
      <c r="I467" s="313"/>
      <c r="J467" s="313"/>
      <c r="K467" s="313"/>
      <c r="L467" s="313"/>
      <c r="M467" s="313"/>
      <c r="N467" s="313"/>
      <c r="O467" s="313"/>
      <c r="P467" s="313"/>
      <c r="Q467" s="313"/>
      <c r="R467" s="313"/>
    </row>
    <row r="468" s="304" customFormat="1" ht="22.8" customHeight="1" spans="1:18">
      <c r="A468" s="309" t="s">
        <v>568</v>
      </c>
      <c r="B468" s="309" t="s">
        <v>569</v>
      </c>
      <c r="C468" s="309"/>
      <c r="D468" s="309" t="s">
        <v>570</v>
      </c>
      <c r="E468" s="309" t="s">
        <v>277</v>
      </c>
      <c r="F468" s="313">
        <v>5.5984</v>
      </c>
      <c r="G468" s="313"/>
      <c r="H468" s="313">
        <v>5.5984</v>
      </c>
      <c r="I468" s="313"/>
      <c r="J468" s="313"/>
      <c r="K468" s="313"/>
      <c r="L468" s="313"/>
      <c r="M468" s="313"/>
      <c r="N468" s="313"/>
      <c r="O468" s="313"/>
      <c r="P468" s="313"/>
      <c r="Q468" s="313"/>
      <c r="R468" s="313"/>
    </row>
    <row r="469" s="304" customFormat="1" ht="22.8" customHeight="1" spans="1:18">
      <c r="A469" s="314" t="s">
        <v>568</v>
      </c>
      <c r="B469" s="314" t="s">
        <v>569</v>
      </c>
      <c r="C469" s="314" t="s">
        <v>583</v>
      </c>
      <c r="D469" s="315" t="s">
        <v>1279</v>
      </c>
      <c r="E469" s="316" t="s">
        <v>1280</v>
      </c>
      <c r="F469" s="317">
        <v>5.5984</v>
      </c>
      <c r="G469" s="318"/>
      <c r="H469" s="318">
        <v>5.5984</v>
      </c>
      <c r="I469" s="318"/>
      <c r="J469" s="318"/>
      <c r="K469" s="318"/>
      <c r="L469" s="318"/>
      <c r="M469" s="318"/>
      <c r="N469" s="318"/>
      <c r="O469" s="318"/>
      <c r="P469" s="318"/>
      <c r="Q469" s="318"/>
      <c r="R469" s="318"/>
    </row>
    <row r="470" s="304" customFormat="1" ht="22.8" customHeight="1" spans="1:18">
      <c r="A470" s="309" t="s">
        <v>932</v>
      </c>
      <c r="B470" s="309"/>
      <c r="C470" s="309"/>
      <c r="D470" s="309" t="s">
        <v>932</v>
      </c>
      <c r="E470" s="309" t="s">
        <v>385</v>
      </c>
      <c r="F470" s="313">
        <v>2.76</v>
      </c>
      <c r="G470" s="313"/>
      <c r="H470" s="313"/>
      <c r="I470" s="313"/>
      <c r="J470" s="313"/>
      <c r="K470" s="313">
        <v>2.76</v>
      </c>
      <c r="L470" s="313"/>
      <c r="M470" s="313"/>
      <c r="N470" s="313"/>
      <c r="O470" s="313"/>
      <c r="P470" s="313"/>
      <c r="Q470" s="313"/>
      <c r="R470" s="313"/>
    </row>
    <row r="471" s="304" customFormat="1" ht="22.8" customHeight="1" spans="1:18">
      <c r="A471" s="309" t="s">
        <v>932</v>
      </c>
      <c r="B471" s="309" t="s">
        <v>622</v>
      </c>
      <c r="C471" s="309"/>
      <c r="D471" s="309" t="s">
        <v>939</v>
      </c>
      <c r="E471" s="309" t="s">
        <v>410</v>
      </c>
      <c r="F471" s="313">
        <v>2.76</v>
      </c>
      <c r="G471" s="313"/>
      <c r="H471" s="313"/>
      <c r="I471" s="313"/>
      <c r="J471" s="313"/>
      <c r="K471" s="313">
        <v>2.76</v>
      </c>
      <c r="L471" s="313"/>
      <c r="M471" s="313"/>
      <c r="N471" s="313"/>
      <c r="O471" s="313"/>
      <c r="P471" s="313"/>
      <c r="Q471" s="313"/>
      <c r="R471" s="313"/>
    </row>
    <row r="472" s="304" customFormat="1" ht="22.8" customHeight="1" spans="1:18">
      <c r="A472" s="314" t="s">
        <v>932</v>
      </c>
      <c r="B472" s="314" t="s">
        <v>622</v>
      </c>
      <c r="C472" s="314" t="s">
        <v>565</v>
      </c>
      <c r="D472" s="315" t="s">
        <v>940</v>
      </c>
      <c r="E472" s="316" t="s">
        <v>567</v>
      </c>
      <c r="F472" s="317">
        <v>2.76</v>
      </c>
      <c r="G472" s="318"/>
      <c r="H472" s="318"/>
      <c r="I472" s="318"/>
      <c r="J472" s="318"/>
      <c r="K472" s="318">
        <v>2.76</v>
      </c>
      <c r="L472" s="318"/>
      <c r="M472" s="318"/>
      <c r="N472" s="318"/>
      <c r="O472" s="318"/>
      <c r="P472" s="318"/>
      <c r="Q472" s="318"/>
      <c r="R472" s="318"/>
    </row>
    <row r="473" s="304" customFormat="1" ht="22.8" customHeight="1" spans="1:18">
      <c r="A473" s="309"/>
      <c r="B473" s="309"/>
      <c r="C473" s="309"/>
      <c r="D473" s="312" t="s">
        <v>953</v>
      </c>
      <c r="E473" s="312" t="s">
        <v>954</v>
      </c>
      <c r="F473" s="310">
        <v>0.8008</v>
      </c>
      <c r="G473" s="310"/>
      <c r="H473" s="310">
        <v>0.8008</v>
      </c>
      <c r="I473" s="310"/>
      <c r="J473" s="310"/>
      <c r="K473" s="310"/>
      <c r="L473" s="310"/>
      <c r="M473" s="310"/>
      <c r="N473" s="310"/>
      <c r="O473" s="310"/>
      <c r="P473" s="310"/>
      <c r="Q473" s="310"/>
      <c r="R473" s="310"/>
    </row>
    <row r="474" s="304" customFormat="1" ht="22.8" customHeight="1" spans="1:18">
      <c r="A474" s="309" t="s">
        <v>568</v>
      </c>
      <c r="B474" s="309"/>
      <c r="C474" s="309"/>
      <c r="D474" s="309" t="s">
        <v>568</v>
      </c>
      <c r="E474" s="309" t="s">
        <v>264</v>
      </c>
      <c r="F474" s="313">
        <v>0.8008</v>
      </c>
      <c r="G474" s="313"/>
      <c r="H474" s="313">
        <v>0.8008</v>
      </c>
      <c r="I474" s="313"/>
      <c r="J474" s="313"/>
      <c r="K474" s="313"/>
      <c r="L474" s="313"/>
      <c r="M474" s="313"/>
      <c r="N474" s="313"/>
      <c r="O474" s="313"/>
      <c r="P474" s="313"/>
      <c r="Q474" s="313"/>
      <c r="R474" s="313"/>
    </row>
    <row r="475" s="304" customFormat="1" ht="22.8" customHeight="1" spans="1:18">
      <c r="A475" s="309" t="s">
        <v>568</v>
      </c>
      <c r="B475" s="309" t="s">
        <v>569</v>
      </c>
      <c r="C475" s="309"/>
      <c r="D475" s="309" t="s">
        <v>570</v>
      </c>
      <c r="E475" s="309" t="s">
        <v>277</v>
      </c>
      <c r="F475" s="313">
        <v>0.8008</v>
      </c>
      <c r="G475" s="313"/>
      <c r="H475" s="313">
        <v>0.8008</v>
      </c>
      <c r="I475" s="313"/>
      <c r="J475" s="313"/>
      <c r="K475" s="313"/>
      <c r="L475" s="313"/>
      <c r="M475" s="313"/>
      <c r="N475" s="313"/>
      <c r="O475" s="313"/>
      <c r="P475" s="313"/>
      <c r="Q475" s="313"/>
      <c r="R475" s="313"/>
    </row>
    <row r="476" s="304" customFormat="1" ht="22.8" customHeight="1" spans="1:18">
      <c r="A476" s="314" t="s">
        <v>568</v>
      </c>
      <c r="B476" s="314" t="s">
        <v>569</v>
      </c>
      <c r="C476" s="314" t="s">
        <v>583</v>
      </c>
      <c r="D476" s="315" t="s">
        <v>1279</v>
      </c>
      <c r="E476" s="316" t="s">
        <v>1280</v>
      </c>
      <c r="F476" s="317">
        <v>0.8008</v>
      </c>
      <c r="G476" s="318"/>
      <c r="H476" s="318">
        <v>0.8008</v>
      </c>
      <c r="I476" s="318"/>
      <c r="J476" s="318"/>
      <c r="K476" s="318"/>
      <c r="L476" s="318"/>
      <c r="M476" s="318"/>
      <c r="N476" s="318"/>
      <c r="O476" s="318"/>
      <c r="P476" s="318"/>
      <c r="Q476" s="318"/>
      <c r="R476" s="318"/>
    </row>
    <row r="477" s="304" customFormat="1" ht="22.8" customHeight="1" spans="1:18">
      <c r="A477" s="309"/>
      <c r="B477" s="309"/>
      <c r="C477" s="309"/>
      <c r="D477" s="311" t="s">
        <v>955</v>
      </c>
      <c r="E477" s="311" t="s">
        <v>956</v>
      </c>
      <c r="F477" s="310">
        <v>173.4828</v>
      </c>
      <c r="G477" s="310"/>
      <c r="H477" s="310">
        <v>162.3576</v>
      </c>
      <c r="I477" s="310"/>
      <c r="J477" s="310"/>
      <c r="K477" s="310">
        <v>10.5036</v>
      </c>
      <c r="L477" s="310"/>
      <c r="M477" s="310"/>
      <c r="N477" s="310"/>
      <c r="O477" s="310"/>
      <c r="P477" s="310"/>
      <c r="Q477" s="310"/>
      <c r="R477" s="310">
        <v>0.6216</v>
      </c>
    </row>
    <row r="478" s="304" customFormat="1" ht="22.8" customHeight="1" spans="1:18">
      <c r="A478" s="309"/>
      <c r="B478" s="309"/>
      <c r="C478" s="309"/>
      <c r="D478" s="312" t="s">
        <v>957</v>
      </c>
      <c r="E478" s="312" t="s">
        <v>958</v>
      </c>
      <c r="F478" s="310">
        <v>59.3324</v>
      </c>
      <c r="G478" s="310"/>
      <c r="H478" s="310">
        <v>52.5452</v>
      </c>
      <c r="I478" s="310"/>
      <c r="J478" s="310"/>
      <c r="K478" s="310">
        <v>6.1656</v>
      </c>
      <c r="L478" s="310"/>
      <c r="M478" s="310"/>
      <c r="N478" s="310"/>
      <c r="O478" s="310"/>
      <c r="P478" s="310"/>
      <c r="Q478" s="310"/>
      <c r="R478" s="310">
        <v>0.6216</v>
      </c>
    </row>
    <row r="479" s="304" customFormat="1" ht="22.8" customHeight="1" spans="1:18">
      <c r="A479" s="309" t="s">
        <v>568</v>
      </c>
      <c r="B479" s="309"/>
      <c r="C479" s="309"/>
      <c r="D479" s="309" t="s">
        <v>568</v>
      </c>
      <c r="E479" s="309" t="s">
        <v>264</v>
      </c>
      <c r="F479" s="313">
        <v>52.5452</v>
      </c>
      <c r="G479" s="313"/>
      <c r="H479" s="313">
        <v>52.5452</v>
      </c>
      <c r="I479" s="313"/>
      <c r="J479" s="313"/>
      <c r="K479" s="313"/>
      <c r="L479" s="313"/>
      <c r="M479" s="313"/>
      <c r="N479" s="313"/>
      <c r="O479" s="313"/>
      <c r="P479" s="313"/>
      <c r="Q479" s="313"/>
      <c r="R479" s="313"/>
    </row>
    <row r="480" s="304" customFormat="1" ht="22.8" customHeight="1" spans="1:18">
      <c r="A480" s="309" t="s">
        <v>568</v>
      </c>
      <c r="B480" s="309" t="s">
        <v>569</v>
      </c>
      <c r="C480" s="309"/>
      <c r="D480" s="309" t="s">
        <v>570</v>
      </c>
      <c r="E480" s="309" t="s">
        <v>277</v>
      </c>
      <c r="F480" s="313">
        <v>52.5452</v>
      </c>
      <c r="G480" s="313"/>
      <c r="H480" s="313">
        <v>52.5452</v>
      </c>
      <c r="I480" s="313"/>
      <c r="J480" s="313"/>
      <c r="K480" s="313"/>
      <c r="L480" s="313"/>
      <c r="M480" s="313"/>
      <c r="N480" s="313"/>
      <c r="O480" s="313"/>
      <c r="P480" s="313"/>
      <c r="Q480" s="313"/>
      <c r="R480" s="313"/>
    </row>
    <row r="481" s="304" customFormat="1" ht="22.8" customHeight="1" spans="1:18">
      <c r="A481" s="314" t="s">
        <v>568</v>
      </c>
      <c r="B481" s="314" t="s">
        <v>569</v>
      </c>
      <c r="C481" s="314" t="s">
        <v>565</v>
      </c>
      <c r="D481" s="315" t="s">
        <v>1277</v>
      </c>
      <c r="E481" s="316" t="s">
        <v>1278</v>
      </c>
      <c r="F481" s="317">
        <v>52.5452</v>
      </c>
      <c r="G481" s="318"/>
      <c r="H481" s="318">
        <v>52.5452</v>
      </c>
      <c r="I481" s="318"/>
      <c r="J481" s="318"/>
      <c r="K481" s="318"/>
      <c r="L481" s="318"/>
      <c r="M481" s="318"/>
      <c r="N481" s="318"/>
      <c r="O481" s="318"/>
      <c r="P481" s="318"/>
      <c r="Q481" s="318"/>
      <c r="R481" s="318"/>
    </row>
    <row r="482" s="304" customFormat="1" ht="22.8" customHeight="1" spans="1:18">
      <c r="A482" s="309" t="s">
        <v>577</v>
      </c>
      <c r="B482" s="309"/>
      <c r="C482" s="309"/>
      <c r="D482" s="309" t="s">
        <v>577</v>
      </c>
      <c r="E482" s="309" t="s">
        <v>318</v>
      </c>
      <c r="F482" s="313">
        <v>6.7872</v>
      </c>
      <c r="G482" s="313"/>
      <c r="H482" s="313"/>
      <c r="I482" s="313"/>
      <c r="J482" s="313"/>
      <c r="K482" s="313">
        <v>6.1656</v>
      </c>
      <c r="L482" s="313"/>
      <c r="M482" s="313"/>
      <c r="N482" s="313"/>
      <c r="O482" s="313"/>
      <c r="P482" s="313"/>
      <c r="Q482" s="313"/>
      <c r="R482" s="313">
        <v>0.6216</v>
      </c>
    </row>
    <row r="483" s="304" customFormat="1" ht="22.8" customHeight="1" spans="1:18">
      <c r="A483" s="309" t="s">
        <v>577</v>
      </c>
      <c r="B483" s="309" t="s">
        <v>565</v>
      </c>
      <c r="C483" s="309"/>
      <c r="D483" s="309" t="s">
        <v>959</v>
      </c>
      <c r="E483" s="309" t="s">
        <v>319</v>
      </c>
      <c r="F483" s="313">
        <v>6.7872</v>
      </c>
      <c r="G483" s="313"/>
      <c r="H483" s="313"/>
      <c r="I483" s="313"/>
      <c r="J483" s="313"/>
      <c r="K483" s="313">
        <v>6.1656</v>
      </c>
      <c r="L483" s="313"/>
      <c r="M483" s="313"/>
      <c r="N483" s="313"/>
      <c r="O483" s="313"/>
      <c r="P483" s="313"/>
      <c r="Q483" s="313"/>
      <c r="R483" s="313">
        <v>0.6216</v>
      </c>
    </row>
    <row r="484" s="304" customFormat="1" ht="22.8" customHeight="1" spans="1:18">
      <c r="A484" s="314" t="s">
        <v>577</v>
      </c>
      <c r="B484" s="314" t="s">
        <v>565</v>
      </c>
      <c r="C484" s="314" t="s">
        <v>565</v>
      </c>
      <c r="D484" s="315" t="s">
        <v>960</v>
      </c>
      <c r="E484" s="316" t="s">
        <v>567</v>
      </c>
      <c r="F484" s="317">
        <v>6.7872</v>
      </c>
      <c r="G484" s="318"/>
      <c r="H484" s="318"/>
      <c r="I484" s="318"/>
      <c r="J484" s="318"/>
      <c r="K484" s="318">
        <v>6.1656</v>
      </c>
      <c r="L484" s="318"/>
      <c r="M484" s="318"/>
      <c r="N484" s="318"/>
      <c r="O484" s="318"/>
      <c r="P484" s="318"/>
      <c r="Q484" s="318"/>
      <c r="R484" s="318">
        <v>0.6216</v>
      </c>
    </row>
    <row r="485" s="304" customFormat="1" ht="22.8" customHeight="1" spans="1:18">
      <c r="A485" s="309"/>
      <c r="B485" s="309"/>
      <c r="C485" s="309"/>
      <c r="D485" s="312" t="s">
        <v>961</v>
      </c>
      <c r="E485" s="312" t="s">
        <v>962</v>
      </c>
      <c r="F485" s="310">
        <v>61.9632</v>
      </c>
      <c r="G485" s="310"/>
      <c r="H485" s="310">
        <v>61.9632</v>
      </c>
      <c r="I485" s="310"/>
      <c r="J485" s="310"/>
      <c r="K485" s="310"/>
      <c r="L485" s="310"/>
      <c r="M485" s="310"/>
      <c r="N485" s="310"/>
      <c r="O485" s="310"/>
      <c r="P485" s="310"/>
      <c r="Q485" s="310"/>
      <c r="R485" s="310"/>
    </row>
    <row r="486" s="304" customFormat="1" ht="22.8" customHeight="1" spans="1:18">
      <c r="A486" s="309" t="s">
        <v>577</v>
      </c>
      <c r="B486" s="309"/>
      <c r="C486" s="309"/>
      <c r="D486" s="309" t="s">
        <v>577</v>
      </c>
      <c r="E486" s="309" t="s">
        <v>318</v>
      </c>
      <c r="F486" s="313">
        <v>61.9632</v>
      </c>
      <c r="G486" s="313"/>
      <c r="H486" s="313">
        <v>61.9632</v>
      </c>
      <c r="I486" s="313"/>
      <c r="J486" s="313"/>
      <c r="K486" s="313"/>
      <c r="L486" s="313"/>
      <c r="M486" s="313"/>
      <c r="N486" s="313"/>
      <c r="O486" s="313"/>
      <c r="P486" s="313"/>
      <c r="Q486" s="313"/>
      <c r="R486" s="313"/>
    </row>
    <row r="487" s="304" customFormat="1" ht="22.8" customHeight="1" spans="1:18">
      <c r="A487" s="309" t="s">
        <v>577</v>
      </c>
      <c r="B487" s="309" t="s">
        <v>794</v>
      </c>
      <c r="C487" s="309"/>
      <c r="D487" s="309" t="s">
        <v>963</v>
      </c>
      <c r="E487" s="309" t="s">
        <v>330</v>
      </c>
      <c r="F487" s="313">
        <v>61.9632</v>
      </c>
      <c r="G487" s="313"/>
      <c r="H487" s="313">
        <v>61.9632</v>
      </c>
      <c r="I487" s="313"/>
      <c r="J487" s="313"/>
      <c r="K487" s="313"/>
      <c r="L487" s="313"/>
      <c r="M487" s="313"/>
      <c r="N487" s="313"/>
      <c r="O487" s="313"/>
      <c r="P487" s="313"/>
      <c r="Q487" s="313"/>
      <c r="R487" s="313"/>
    </row>
    <row r="488" s="304" customFormat="1" ht="22.8" customHeight="1" spans="1:18">
      <c r="A488" s="314" t="s">
        <v>577</v>
      </c>
      <c r="B488" s="314" t="s">
        <v>794</v>
      </c>
      <c r="C488" s="314" t="s">
        <v>622</v>
      </c>
      <c r="D488" s="315" t="s">
        <v>964</v>
      </c>
      <c r="E488" s="316" t="s">
        <v>965</v>
      </c>
      <c r="F488" s="317">
        <v>61.9632</v>
      </c>
      <c r="G488" s="318"/>
      <c r="H488" s="318">
        <v>61.9632</v>
      </c>
      <c r="I488" s="318"/>
      <c r="J488" s="318"/>
      <c r="K488" s="318"/>
      <c r="L488" s="318"/>
      <c r="M488" s="318"/>
      <c r="N488" s="318"/>
      <c r="O488" s="318"/>
      <c r="P488" s="318"/>
      <c r="Q488" s="318"/>
      <c r="R488" s="318"/>
    </row>
    <row r="489" s="304" customFormat="1" ht="22.8" customHeight="1" spans="1:18">
      <c r="A489" s="309"/>
      <c r="B489" s="309"/>
      <c r="C489" s="309"/>
      <c r="D489" s="312" t="s">
        <v>966</v>
      </c>
      <c r="E489" s="312" t="s">
        <v>967</v>
      </c>
      <c r="F489" s="310">
        <v>47.0192</v>
      </c>
      <c r="G489" s="310"/>
      <c r="H489" s="310">
        <v>43.4372</v>
      </c>
      <c r="I489" s="310"/>
      <c r="J489" s="310"/>
      <c r="K489" s="310">
        <v>3.582</v>
      </c>
      <c r="L489" s="310"/>
      <c r="M489" s="310"/>
      <c r="N489" s="310"/>
      <c r="O489" s="310"/>
      <c r="P489" s="310"/>
      <c r="Q489" s="310"/>
      <c r="R489" s="310"/>
    </row>
    <row r="490" s="304" customFormat="1" ht="22.8" customHeight="1" spans="1:18">
      <c r="A490" s="309" t="s">
        <v>568</v>
      </c>
      <c r="B490" s="309"/>
      <c r="C490" s="309"/>
      <c r="D490" s="309" t="s">
        <v>568</v>
      </c>
      <c r="E490" s="309" t="s">
        <v>264</v>
      </c>
      <c r="F490" s="313">
        <v>43.4372</v>
      </c>
      <c r="G490" s="313"/>
      <c r="H490" s="313">
        <v>43.4372</v>
      </c>
      <c r="I490" s="313"/>
      <c r="J490" s="313"/>
      <c r="K490" s="313"/>
      <c r="L490" s="313"/>
      <c r="M490" s="313"/>
      <c r="N490" s="313"/>
      <c r="O490" s="313"/>
      <c r="P490" s="313"/>
      <c r="Q490" s="313"/>
      <c r="R490" s="313"/>
    </row>
    <row r="491" s="304" customFormat="1" ht="22.8" customHeight="1" spans="1:18">
      <c r="A491" s="309" t="s">
        <v>568</v>
      </c>
      <c r="B491" s="309" t="s">
        <v>569</v>
      </c>
      <c r="C491" s="309"/>
      <c r="D491" s="309" t="s">
        <v>570</v>
      </c>
      <c r="E491" s="309" t="s">
        <v>277</v>
      </c>
      <c r="F491" s="313">
        <v>43.4372</v>
      </c>
      <c r="G491" s="313"/>
      <c r="H491" s="313">
        <v>43.4372</v>
      </c>
      <c r="I491" s="313"/>
      <c r="J491" s="313"/>
      <c r="K491" s="313"/>
      <c r="L491" s="313"/>
      <c r="M491" s="313"/>
      <c r="N491" s="313"/>
      <c r="O491" s="313"/>
      <c r="P491" s="313"/>
      <c r="Q491" s="313"/>
      <c r="R491" s="313"/>
    </row>
    <row r="492" s="304" customFormat="1" ht="22.8" customHeight="1" spans="1:18">
      <c r="A492" s="314" t="s">
        <v>568</v>
      </c>
      <c r="B492" s="314" t="s">
        <v>569</v>
      </c>
      <c r="C492" s="314" t="s">
        <v>583</v>
      </c>
      <c r="D492" s="315" t="s">
        <v>1279</v>
      </c>
      <c r="E492" s="316" t="s">
        <v>1280</v>
      </c>
      <c r="F492" s="317">
        <v>43.4372</v>
      </c>
      <c r="G492" s="318"/>
      <c r="H492" s="318">
        <v>43.4372</v>
      </c>
      <c r="I492" s="318"/>
      <c r="J492" s="318"/>
      <c r="K492" s="318"/>
      <c r="L492" s="318"/>
      <c r="M492" s="318"/>
      <c r="N492" s="318"/>
      <c r="O492" s="318"/>
      <c r="P492" s="318"/>
      <c r="Q492" s="318"/>
      <c r="R492" s="318"/>
    </row>
    <row r="493" s="304" customFormat="1" ht="22.8" customHeight="1" spans="1:18">
      <c r="A493" s="309" t="s">
        <v>577</v>
      </c>
      <c r="B493" s="309"/>
      <c r="C493" s="309"/>
      <c r="D493" s="309" t="s">
        <v>577</v>
      </c>
      <c r="E493" s="309" t="s">
        <v>318</v>
      </c>
      <c r="F493" s="313">
        <v>3.582</v>
      </c>
      <c r="G493" s="313"/>
      <c r="H493" s="313"/>
      <c r="I493" s="313"/>
      <c r="J493" s="313"/>
      <c r="K493" s="313">
        <v>3.582</v>
      </c>
      <c r="L493" s="313"/>
      <c r="M493" s="313"/>
      <c r="N493" s="313"/>
      <c r="O493" s="313"/>
      <c r="P493" s="313"/>
      <c r="Q493" s="313"/>
      <c r="R493" s="313"/>
    </row>
    <row r="494" s="304" customFormat="1" ht="22.8" customHeight="1" spans="1:18">
      <c r="A494" s="309" t="s">
        <v>577</v>
      </c>
      <c r="B494" s="309" t="s">
        <v>794</v>
      </c>
      <c r="C494" s="309"/>
      <c r="D494" s="309" t="s">
        <v>963</v>
      </c>
      <c r="E494" s="309" t="s">
        <v>330</v>
      </c>
      <c r="F494" s="313">
        <v>3.582</v>
      </c>
      <c r="G494" s="313"/>
      <c r="H494" s="313"/>
      <c r="I494" s="313"/>
      <c r="J494" s="313"/>
      <c r="K494" s="313">
        <v>3.582</v>
      </c>
      <c r="L494" s="313"/>
      <c r="M494" s="313"/>
      <c r="N494" s="313"/>
      <c r="O494" s="313"/>
      <c r="P494" s="313"/>
      <c r="Q494" s="313"/>
      <c r="R494" s="313"/>
    </row>
    <row r="495" s="304" customFormat="1" ht="22.8" customHeight="1" spans="1:18">
      <c r="A495" s="314" t="s">
        <v>577</v>
      </c>
      <c r="B495" s="314" t="s">
        <v>794</v>
      </c>
      <c r="C495" s="314" t="s">
        <v>565</v>
      </c>
      <c r="D495" s="315" t="s">
        <v>968</v>
      </c>
      <c r="E495" s="316" t="s">
        <v>969</v>
      </c>
      <c r="F495" s="317">
        <v>3.582</v>
      </c>
      <c r="G495" s="318"/>
      <c r="H495" s="318"/>
      <c r="I495" s="318"/>
      <c r="J495" s="318"/>
      <c r="K495" s="318">
        <v>3.582</v>
      </c>
      <c r="L495" s="318"/>
      <c r="M495" s="318"/>
      <c r="N495" s="318"/>
      <c r="O495" s="318"/>
      <c r="P495" s="318"/>
      <c r="Q495" s="318"/>
      <c r="R495" s="318"/>
    </row>
    <row r="496" s="304" customFormat="1" ht="22.8" customHeight="1" spans="1:18">
      <c r="A496" s="309"/>
      <c r="B496" s="309"/>
      <c r="C496" s="309"/>
      <c r="D496" s="312" t="s">
        <v>970</v>
      </c>
      <c r="E496" s="312" t="s">
        <v>971</v>
      </c>
      <c r="F496" s="310">
        <v>5.168</v>
      </c>
      <c r="G496" s="310"/>
      <c r="H496" s="310">
        <v>4.412</v>
      </c>
      <c r="I496" s="310"/>
      <c r="J496" s="310"/>
      <c r="K496" s="310">
        <v>0.756</v>
      </c>
      <c r="L496" s="310"/>
      <c r="M496" s="310"/>
      <c r="N496" s="310"/>
      <c r="O496" s="310"/>
      <c r="P496" s="310"/>
      <c r="Q496" s="310"/>
      <c r="R496" s="310"/>
    </row>
    <row r="497" s="304" customFormat="1" ht="22.8" customHeight="1" spans="1:18">
      <c r="A497" s="309" t="s">
        <v>568</v>
      </c>
      <c r="B497" s="309"/>
      <c r="C497" s="309"/>
      <c r="D497" s="309" t="s">
        <v>568</v>
      </c>
      <c r="E497" s="309" t="s">
        <v>264</v>
      </c>
      <c r="F497" s="313">
        <v>4.412</v>
      </c>
      <c r="G497" s="313"/>
      <c r="H497" s="313">
        <v>4.412</v>
      </c>
      <c r="I497" s="313"/>
      <c r="J497" s="313"/>
      <c r="K497" s="313"/>
      <c r="L497" s="313"/>
      <c r="M497" s="313"/>
      <c r="N497" s="313"/>
      <c r="O497" s="313"/>
      <c r="P497" s="313"/>
      <c r="Q497" s="313"/>
      <c r="R497" s="313"/>
    </row>
    <row r="498" s="304" customFormat="1" ht="22.8" customHeight="1" spans="1:18">
      <c r="A498" s="309" t="s">
        <v>568</v>
      </c>
      <c r="B498" s="309" t="s">
        <v>569</v>
      </c>
      <c r="C498" s="309"/>
      <c r="D498" s="309" t="s">
        <v>570</v>
      </c>
      <c r="E498" s="309" t="s">
        <v>277</v>
      </c>
      <c r="F498" s="313">
        <v>4.412</v>
      </c>
      <c r="G498" s="313"/>
      <c r="H498" s="313">
        <v>4.412</v>
      </c>
      <c r="I498" s="313"/>
      <c r="J498" s="313"/>
      <c r="K498" s="313"/>
      <c r="L498" s="313"/>
      <c r="M498" s="313"/>
      <c r="N498" s="313"/>
      <c r="O498" s="313"/>
      <c r="P498" s="313"/>
      <c r="Q498" s="313"/>
      <c r="R498" s="313"/>
    </row>
    <row r="499" s="304" customFormat="1" ht="22.8" customHeight="1" spans="1:18">
      <c r="A499" s="314" t="s">
        <v>568</v>
      </c>
      <c r="B499" s="314" t="s">
        <v>569</v>
      </c>
      <c r="C499" s="314" t="s">
        <v>565</v>
      </c>
      <c r="D499" s="315" t="s">
        <v>1277</v>
      </c>
      <c r="E499" s="316" t="s">
        <v>1278</v>
      </c>
      <c r="F499" s="317">
        <v>4.412</v>
      </c>
      <c r="G499" s="318"/>
      <c r="H499" s="318">
        <v>4.412</v>
      </c>
      <c r="I499" s="318"/>
      <c r="J499" s="318"/>
      <c r="K499" s="318"/>
      <c r="L499" s="318"/>
      <c r="M499" s="318"/>
      <c r="N499" s="318"/>
      <c r="O499" s="318"/>
      <c r="P499" s="318"/>
      <c r="Q499" s="318"/>
      <c r="R499" s="318"/>
    </row>
    <row r="500" s="304" customFormat="1" ht="22.8" customHeight="1" spans="1:18">
      <c r="A500" s="309" t="s">
        <v>577</v>
      </c>
      <c r="B500" s="309"/>
      <c r="C500" s="309"/>
      <c r="D500" s="309" t="s">
        <v>577</v>
      </c>
      <c r="E500" s="309" t="s">
        <v>318</v>
      </c>
      <c r="F500" s="313">
        <v>0.756</v>
      </c>
      <c r="G500" s="313"/>
      <c r="H500" s="313"/>
      <c r="I500" s="313"/>
      <c r="J500" s="313"/>
      <c r="K500" s="313">
        <v>0.756</v>
      </c>
      <c r="L500" s="313"/>
      <c r="M500" s="313"/>
      <c r="N500" s="313"/>
      <c r="O500" s="313"/>
      <c r="P500" s="313"/>
      <c r="Q500" s="313"/>
      <c r="R500" s="313"/>
    </row>
    <row r="501" s="304" customFormat="1" ht="22.8" customHeight="1" spans="1:18">
      <c r="A501" s="309" t="s">
        <v>577</v>
      </c>
      <c r="B501" s="309" t="s">
        <v>794</v>
      </c>
      <c r="C501" s="309"/>
      <c r="D501" s="309" t="s">
        <v>963</v>
      </c>
      <c r="E501" s="309" t="s">
        <v>330</v>
      </c>
      <c r="F501" s="313">
        <v>0.756</v>
      </c>
      <c r="G501" s="313"/>
      <c r="H501" s="313"/>
      <c r="I501" s="313"/>
      <c r="J501" s="313"/>
      <c r="K501" s="313">
        <v>0.756</v>
      </c>
      <c r="L501" s="313"/>
      <c r="M501" s="313"/>
      <c r="N501" s="313"/>
      <c r="O501" s="313"/>
      <c r="P501" s="313"/>
      <c r="Q501" s="313"/>
      <c r="R501" s="313"/>
    </row>
    <row r="502" s="304" customFormat="1" ht="22.8" customHeight="1" spans="1:18">
      <c r="A502" s="314" t="s">
        <v>577</v>
      </c>
      <c r="B502" s="314" t="s">
        <v>794</v>
      </c>
      <c r="C502" s="314" t="s">
        <v>583</v>
      </c>
      <c r="D502" s="315" t="s">
        <v>972</v>
      </c>
      <c r="E502" s="316" t="s">
        <v>973</v>
      </c>
      <c r="F502" s="317">
        <v>0.756</v>
      </c>
      <c r="G502" s="318"/>
      <c r="H502" s="318"/>
      <c r="I502" s="318"/>
      <c r="J502" s="318"/>
      <c r="K502" s="318">
        <v>0.756</v>
      </c>
      <c r="L502" s="318"/>
      <c r="M502" s="318"/>
      <c r="N502" s="318"/>
      <c r="O502" s="318"/>
      <c r="P502" s="318"/>
      <c r="Q502" s="318"/>
      <c r="R502" s="318"/>
    </row>
    <row r="503" s="304" customFormat="1" ht="22.8" customHeight="1" spans="1:18">
      <c r="A503" s="309"/>
      <c r="B503" s="309"/>
      <c r="C503" s="309"/>
      <c r="D503" s="311" t="s">
        <v>979</v>
      </c>
      <c r="E503" s="311" t="s">
        <v>980</v>
      </c>
      <c r="F503" s="310">
        <v>61.1288</v>
      </c>
      <c r="G503" s="310"/>
      <c r="H503" s="310">
        <v>47.8616</v>
      </c>
      <c r="I503" s="310"/>
      <c r="J503" s="310"/>
      <c r="K503" s="310">
        <v>12.204</v>
      </c>
      <c r="L503" s="310"/>
      <c r="M503" s="310"/>
      <c r="N503" s="310"/>
      <c r="O503" s="310"/>
      <c r="P503" s="310"/>
      <c r="Q503" s="310"/>
      <c r="R503" s="310">
        <v>1.0632</v>
      </c>
    </row>
    <row r="504" s="304" customFormat="1" ht="22.8" customHeight="1" spans="1:18">
      <c r="A504" s="309"/>
      <c r="B504" s="309"/>
      <c r="C504" s="309"/>
      <c r="D504" s="312" t="s">
        <v>981</v>
      </c>
      <c r="E504" s="312" t="s">
        <v>982</v>
      </c>
      <c r="F504" s="310">
        <v>61.1288</v>
      </c>
      <c r="G504" s="310"/>
      <c r="H504" s="310">
        <v>47.8616</v>
      </c>
      <c r="I504" s="310"/>
      <c r="J504" s="310"/>
      <c r="K504" s="310">
        <v>12.204</v>
      </c>
      <c r="L504" s="310"/>
      <c r="M504" s="310"/>
      <c r="N504" s="310"/>
      <c r="O504" s="310"/>
      <c r="P504" s="310"/>
      <c r="Q504" s="310"/>
      <c r="R504" s="310">
        <v>1.0632</v>
      </c>
    </row>
    <row r="505" s="304" customFormat="1" ht="22.8" customHeight="1" spans="1:18">
      <c r="A505" s="309" t="s">
        <v>568</v>
      </c>
      <c r="B505" s="309"/>
      <c r="C505" s="309"/>
      <c r="D505" s="309" t="s">
        <v>568</v>
      </c>
      <c r="E505" s="309" t="s">
        <v>264</v>
      </c>
      <c r="F505" s="313">
        <v>61.1288</v>
      </c>
      <c r="G505" s="313"/>
      <c r="H505" s="313">
        <v>47.8616</v>
      </c>
      <c r="I505" s="313"/>
      <c r="J505" s="313"/>
      <c r="K505" s="313">
        <v>12.204</v>
      </c>
      <c r="L505" s="313"/>
      <c r="M505" s="313"/>
      <c r="N505" s="313"/>
      <c r="O505" s="313"/>
      <c r="P505" s="313"/>
      <c r="Q505" s="313"/>
      <c r="R505" s="313">
        <v>1.0632</v>
      </c>
    </row>
    <row r="506" s="304" customFormat="1" ht="22.8" customHeight="1" spans="1:18">
      <c r="A506" s="309" t="s">
        <v>568</v>
      </c>
      <c r="B506" s="309" t="s">
        <v>583</v>
      </c>
      <c r="C506" s="309"/>
      <c r="D506" s="309" t="s">
        <v>983</v>
      </c>
      <c r="E506" s="309" t="s">
        <v>984</v>
      </c>
      <c r="F506" s="313">
        <v>13.2672</v>
      </c>
      <c r="G506" s="313"/>
      <c r="H506" s="313"/>
      <c r="I506" s="313"/>
      <c r="J506" s="313"/>
      <c r="K506" s="313">
        <v>12.204</v>
      </c>
      <c r="L506" s="313"/>
      <c r="M506" s="313"/>
      <c r="N506" s="313"/>
      <c r="O506" s="313"/>
      <c r="P506" s="313"/>
      <c r="Q506" s="313"/>
      <c r="R506" s="313">
        <v>1.0632</v>
      </c>
    </row>
    <row r="507" s="304" customFormat="1" ht="22.8" customHeight="1" spans="1:18">
      <c r="A507" s="314" t="s">
        <v>568</v>
      </c>
      <c r="B507" s="314" t="s">
        <v>583</v>
      </c>
      <c r="C507" s="314" t="s">
        <v>565</v>
      </c>
      <c r="D507" s="315" t="s">
        <v>985</v>
      </c>
      <c r="E507" s="316" t="s">
        <v>567</v>
      </c>
      <c r="F507" s="317">
        <v>13.2672</v>
      </c>
      <c r="G507" s="318"/>
      <c r="H507" s="318"/>
      <c r="I507" s="318"/>
      <c r="J507" s="318"/>
      <c r="K507" s="318">
        <v>12.204</v>
      </c>
      <c r="L507" s="318"/>
      <c r="M507" s="318"/>
      <c r="N507" s="318"/>
      <c r="O507" s="318"/>
      <c r="P507" s="318"/>
      <c r="Q507" s="318"/>
      <c r="R507" s="318">
        <v>1.0632</v>
      </c>
    </row>
    <row r="508" s="304" customFormat="1" ht="22.8" customHeight="1" spans="1:18">
      <c r="A508" s="309" t="s">
        <v>568</v>
      </c>
      <c r="B508" s="309" t="s">
        <v>569</v>
      </c>
      <c r="C508" s="309"/>
      <c r="D508" s="309" t="s">
        <v>570</v>
      </c>
      <c r="E508" s="309" t="s">
        <v>277</v>
      </c>
      <c r="F508" s="313">
        <v>47.8616</v>
      </c>
      <c r="G508" s="313"/>
      <c r="H508" s="313">
        <v>47.8616</v>
      </c>
      <c r="I508" s="313"/>
      <c r="J508" s="313"/>
      <c r="K508" s="313"/>
      <c r="L508" s="313"/>
      <c r="M508" s="313"/>
      <c r="N508" s="313"/>
      <c r="O508" s="313"/>
      <c r="P508" s="313"/>
      <c r="Q508" s="313"/>
      <c r="R508" s="313"/>
    </row>
    <row r="509" s="304" customFormat="1" ht="22.8" customHeight="1" spans="1:18">
      <c r="A509" s="314" t="s">
        <v>568</v>
      </c>
      <c r="B509" s="314" t="s">
        <v>569</v>
      </c>
      <c r="C509" s="314" t="s">
        <v>565</v>
      </c>
      <c r="D509" s="315" t="s">
        <v>1277</v>
      </c>
      <c r="E509" s="316" t="s">
        <v>1278</v>
      </c>
      <c r="F509" s="317">
        <v>47.8616</v>
      </c>
      <c r="G509" s="318"/>
      <c r="H509" s="318">
        <v>47.8616</v>
      </c>
      <c r="I509" s="318"/>
      <c r="J509" s="318"/>
      <c r="K509" s="318"/>
      <c r="L509" s="318"/>
      <c r="M509" s="318"/>
      <c r="N509" s="318"/>
      <c r="O509" s="318"/>
      <c r="P509" s="318"/>
      <c r="Q509" s="318"/>
      <c r="R509" s="318"/>
    </row>
    <row r="510" s="304" customFormat="1" ht="22.8" customHeight="1" spans="1:18">
      <c r="A510" s="309"/>
      <c r="B510" s="309"/>
      <c r="C510" s="309"/>
      <c r="D510" s="311" t="s">
        <v>986</v>
      </c>
      <c r="E510" s="311" t="s">
        <v>987</v>
      </c>
      <c r="F510" s="310">
        <v>13.9292</v>
      </c>
      <c r="G510" s="310"/>
      <c r="H510" s="310">
        <v>13.1012</v>
      </c>
      <c r="I510" s="310"/>
      <c r="J510" s="310"/>
      <c r="K510" s="310">
        <v>0.828</v>
      </c>
      <c r="L510" s="310"/>
      <c r="M510" s="310"/>
      <c r="N510" s="310"/>
      <c r="O510" s="310"/>
      <c r="P510" s="310"/>
      <c r="Q510" s="310"/>
      <c r="R510" s="310"/>
    </row>
    <row r="511" s="304" customFormat="1" ht="22.8" customHeight="1" spans="1:18">
      <c r="A511" s="309"/>
      <c r="B511" s="309"/>
      <c r="C511" s="309"/>
      <c r="D511" s="312" t="s">
        <v>988</v>
      </c>
      <c r="E511" s="312" t="s">
        <v>989</v>
      </c>
      <c r="F511" s="310">
        <v>13.9292</v>
      </c>
      <c r="G511" s="310"/>
      <c r="H511" s="310">
        <v>13.1012</v>
      </c>
      <c r="I511" s="310"/>
      <c r="J511" s="310"/>
      <c r="K511" s="310">
        <v>0.828</v>
      </c>
      <c r="L511" s="310"/>
      <c r="M511" s="310"/>
      <c r="N511" s="310"/>
      <c r="O511" s="310"/>
      <c r="P511" s="310"/>
      <c r="Q511" s="310"/>
      <c r="R511" s="310"/>
    </row>
    <row r="512" s="304" customFormat="1" ht="22.8" customHeight="1" spans="1:18">
      <c r="A512" s="309" t="s">
        <v>568</v>
      </c>
      <c r="B512" s="309"/>
      <c r="C512" s="309"/>
      <c r="D512" s="309" t="s">
        <v>568</v>
      </c>
      <c r="E512" s="309" t="s">
        <v>264</v>
      </c>
      <c r="F512" s="313">
        <v>13.9292</v>
      </c>
      <c r="G512" s="313"/>
      <c r="H512" s="313">
        <v>13.1012</v>
      </c>
      <c r="I512" s="313"/>
      <c r="J512" s="313"/>
      <c r="K512" s="313">
        <v>0.828</v>
      </c>
      <c r="L512" s="313"/>
      <c r="M512" s="313"/>
      <c r="N512" s="313"/>
      <c r="O512" s="313"/>
      <c r="P512" s="313"/>
      <c r="Q512" s="313"/>
      <c r="R512" s="313"/>
    </row>
    <row r="513" s="304" customFormat="1" ht="22.8" customHeight="1" spans="1:18">
      <c r="A513" s="309" t="s">
        <v>568</v>
      </c>
      <c r="B513" s="309" t="s">
        <v>578</v>
      </c>
      <c r="C513" s="309"/>
      <c r="D513" s="309" t="s">
        <v>990</v>
      </c>
      <c r="E513" s="309" t="s">
        <v>298</v>
      </c>
      <c r="F513" s="313">
        <v>13.9292</v>
      </c>
      <c r="G513" s="313"/>
      <c r="H513" s="313">
        <v>13.1012</v>
      </c>
      <c r="I513" s="313"/>
      <c r="J513" s="313"/>
      <c r="K513" s="313">
        <v>0.828</v>
      </c>
      <c r="L513" s="313"/>
      <c r="M513" s="313"/>
      <c r="N513" s="313"/>
      <c r="O513" s="313"/>
      <c r="P513" s="313"/>
      <c r="Q513" s="313"/>
      <c r="R513" s="313"/>
    </row>
    <row r="514" s="304" customFormat="1" ht="22.8" customHeight="1" spans="1:18">
      <c r="A514" s="314" t="s">
        <v>568</v>
      </c>
      <c r="B514" s="314" t="s">
        <v>578</v>
      </c>
      <c r="C514" s="314" t="s">
        <v>565</v>
      </c>
      <c r="D514" s="315" t="s">
        <v>991</v>
      </c>
      <c r="E514" s="316" t="s">
        <v>567</v>
      </c>
      <c r="F514" s="317">
        <v>13.9292</v>
      </c>
      <c r="G514" s="318"/>
      <c r="H514" s="318">
        <v>13.1012</v>
      </c>
      <c r="I514" s="318"/>
      <c r="J514" s="318"/>
      <c r="K514" s="318">
        <v>0.828</v>
      </c>
      <c r="L514" s="318"/>
      <c r="M514" s="318"/>
      <c r="N514" s="318"/>
      <c r="O514" s="318"/>
      <c r="P514" s="318"/>
      <c r="Q514" s="318"/>
      <c r="R514" s="318"/>
    </row>
    <row r="515" s="304" customFormat="1" ht="22.8" customHeight="1" spans="1:18">
      <c r="A515" s="309"/>
      <c r="B515" s="309"/>
      <c r="C515" s="309"/>
      <c r="D515" s="311" t="s">
        <v>992</v>
      </c>
      <c r="E515" s="311" t="s">
        <v>993</v>
      </c>
      <c r="F515" s="310">
        <v>66.8988</v>
      </c>
      <c r="G515" s="310"/>
      <c r="H515" s="310">
        <v>59.8068</v>
      </c>
      <c r="I515" s="310"/>
      <c r="J515" s="310"/>
      <c r="K515" s="310">
        <v>7.092</v>
      </c>
      <c r="L515" s="310"/>
      <c r="M515" s="310"/>
      <c r="N515" s="310"/>
      <c r="O515" s="310"/>
      <c r="P515" s="310"/>
      <c r="Q515" s="310"/>
      <c r="R515" s="310"/>
    </row>
    <row r="516" s="304" customFormat="1" ht="22.8" customHeight="1" spans="1:18">
      <c r="A516" s="309"/>
      <c r="B516" s="309"/>
      <c r="C516" s="309"/>
      <c r="D516" s="312" t="s">
        <v>994</v>
      </c>
      <c r="E516" s="312" t="s">
        <v>995</v>
      </c>
      <c r="F516" s="310">
        <v>66.8988</v>
      </c>
      <c r="G516" s="310"/>
      <c r="H516" s="310">
        <v>59.8068</v>
      </c>
      <c r="I516" s="310"/>
      <c r="J516" s="310"/>
      <c r="K516" s="310">
        <v>7.092</v>
      </c>
      <c r="L516" s="310"/>
      <c r="M516" s="310"/>
      <c r="N516" s="310"/>
      <c r="O516" s="310"/>
      <c r="P516" s="310"/>
      <c r="Q516" s="310"/>
      <c r="R516" s="310"/>
    </row>
    <row r="517" s="304" customFormat="1" ht="22.8" customHeight="1" spans="1:18">
      <c r="A517" s="309" t="s">
        <v>568</v>
      </c>
      <c r="B517" s="309"/>
      <c r="C517" s="309"/>
      <c r="D517" s="309" t="s">
        <v>568</v>
      </c>
      <c r="E517" s="309" t="s">
        <v>264</v>
      </c>
      <c r="F517" s="313">
        <v>66.8988</v>
      </c>
      <c r="G517" s="313"/>
      <c r="H517" s="313">
        <v>59.8068</v>
      </c>
      <c r="I517" s="313"/>
      <c r="J517" s="313"/>
      <c r="K517" s="313">
        <v>7.092</v>
      </c>
      <c r="L517" s="313"/>
      <c r="M517" s="313"/>
      <c r="N517" s="313"/>
      <c r="O517" s="313"/>
      <c r="P517" s="313"/>
      <c r="Q517" s="313"/>
      <c r="R517" s="313"/>
    </row>
    <row r="518" s="304" customFormat="1" ht="22.8" customHeight="1" spans="1:18">
      <c r="A518" s="309" t="s">
        <v>568</v>
      </c>
      <c r="B518" s="309" t="s">
        <v>565</v>
      </c>
      <c r="C518" s="309"/>
      <c r="D518" s="309" t="s">
        <v>996</v>
      </c>
      <c r="E518" s="309" t="s">
        <v>265</v>
      </c>
      <c r="F518" s="313">
        <v>66.8988</v>
      </c>
      <c r="G518" s="313"/>
      <c r="H518" s="313">
        <v>59.8068</v>
      </c>
      <c r="I518" s="313"/>
      <c r="J518" s="313"/>
      <c r="K518" s="313">
        <v>7.092</v>
      </c>
      <c r="L518" s="313"/>
      <c r="M518" s="313"/>
      <c r="N518" s="313"/>
      <c r="O518" s="313"/>
      <c r="P518" s="313"/>
      <c r="Q518" s="313"/>
      <c r="R518" s="313"/>
    </row>
    <row r="519" s="304" customFormat="1" ht="22.8" customHeight="1" spans="1:18">
      <c r="A519" s="314" t="s">
        <v>568</v>
      </c>
      <c r="B519" s="314" t="s">
        <v>565</v>
      </c>
      <c r="C519" s="314" t="s">
        <v>583</v>
      </c>
      <c r="D519" s="315" t="s">
        <v>1292</v>
      </c>
      <c r="E519" s="316" t="s">
        <v>790</v>
      </c>
      <c r="F519" s="317">
        <v>66.8988</v>
      </c>
      <c r="G519" s="318"/>
      <c r="H519" s="318">
        <v>59.8068</v>
      </c>
      <c r="I519" s="318"/>
      <c r="J519" s="318"/>
      <c r="K519" s="318">
        <v>7.092</v>
      </c>
      <c r="L519" s="318"/>
      <c r="M519" s="318"/>
      <c r="N519" s="318"/>
      <c r="O519" s="318"/>
      <c r="P519" s="318"/>
      <c r="Q519" s="318"/>
      <c r="R519" s="318"/>
    </row>
    <row r="520" s="304" customFormat="1" ht="22.8" customHeight="1" spans="1:18">
      <c r="A520" s="309"/>
      <c r="B520" s="309"/>
      <c r="C520" s="309"/>
      <c r="D520" s="311" t="s">
        <v>998</v>
      </c>
      <c r="E520" s="311" t="s">
        <v>999</v>
      </c>
      <c r="F520" s="310">
        <v>4.4264</v>
      </c>
      <c r="G520" s="310"/>
      <c r="H520" s="310">
        <v>4.4264</v>
      </c>
      <c r="I520" s="310"/>
      <c r="J520" s="310"/>
      <c r="K520" s="310"/>
      <c r="L520" s="310"/>
      <c r="M520" s="310"/>
      <c r="N520" s="310"/>
      <c r="O520" s="310"/>
      <c r="P520" s="310"/>
      <c r="Q520" s="310"/>
      <c r="R520" s="310"/>
    </row>
    <row r="521" s="304" customFormat="1" ht="22.8" customHeight="1" spans="1:18">
      <c r="A521" s="309"/>
      <c r="B521" s="309"/>
      <c r="C521" s="309"/>
      <c r="D521" s="312" t="s">
        <v>1000</v>
      </c>
      <c r="E521" s="312" t="s">
        <v>1001</v>
      </c>
      <c r="F521" s="310">
        <v>4.4264</v>
      </c>
      <c r="G521" s="310"/>
      <c r="H521" s="310">
        <v>4.4264</v>
      </c>
      <c r="I521" s="310"/>
      <c r="J521" s="310"/>
      <c r="K521" s="310"/>
      <c r="L521" s="310"/>
      <c r="M521" s="310"/>
      <c r="N521" s="310"/>
      <c r="O521" s="310"/>
      <c r="P521" s="310"/>
      <c r="Q521" s="310"/>
      <c r="R521" s="310"/>
    </row>
    <row r="522" s="304" customFormat="1" ht="22.8" customHeight="1" spans="1:18">
      <c r="A522" s="309" t="s">
        <v>568</v>
      </c>
      <c r="B522" s="309"/>
      <c r="C522" s="309"/>
      <c r="D522" s="309" t="s">
        <v>568</v>
      </c>
      <c r="E522" s="309" t="s">
        <v>264</v>
      </c>
      <c r="F522" s="313">
        <v>4.4264</v>
      </c>
      <c r="G522" s="313"/>
      <c r="H522" s="313">
        <v>4.4264</v>
      </c>
      <c r="I522" s="313"/>
      <c r="J522" s="313"/>
      <c r="K522" s="313"/>
      <c r="L522" s="313"/>
      <c r="M522" s="313"/>
      <c r="N522" s="313"/>
      <c r="O522" s="313"/>
      <c r="P522" s="313"/>
      <c r="Q522" s="313"/>
      <c r="R522" s="313"/>
    </row>
    <row r="523" s="304" customFormat="1" ht="22.8" customHeight="1" spans="1:18">
      <c r="A523" s="309" t="s">
        <v>568</v>
      </c>
      <c r="B523" s="309" t="s">
        <v>652</v>
      </c>
      <c r="C523" s="309"/>
      <c r="D523" s="309" t="s">
        <v>1002</v>
      </c>
      <c r="E523" s="309" t="s">
        <v>316</v>
      </c>
      <c r="F523" s="313">
        <v>4.4264</v>
      </c>
      <c r="G523" s="313"/>
      <c r="H523" s="313">
        <v>4.4264</v>
      </c>
      <c r="I523" s="313"/>
      <c r="J523" s="313"/>
      <c r="K523" s="313"/>
      <c r="L523" s="313"/>
      <c r="M523" s="313"/>
      <c r="N523" s="313"/>
      <c r="O523" s="313"/>
      <c r="P523" s="313"/>
      <c r="Q523" s="313"/>
      <c r="R523" s="313"/>
    </row>
    <row r="524" s="304" customFormat="1" ht="22.8" customHeight="1" spans="1:18">
      <c r="A524" s="314" t="s">
        <v>568</v>
      </c>
      <c r="B524" s="314" t="s">
        <v>652</v>
      </c>
      <c r="C524" s="314" t="s">
        <v>565</v>
      </c>
      <c r="D524" s="315" t="s">
        <v>1003</v>
      </c>
      <c r="E524" s="316" t="s">
        <v>567</v>
      </c>
      <c r="F524" s="317">
        <v>4.4264</v>
      </c>
      <c r="G524" s="318"/>
      <c r="H524" s="318">
        <v>4.4264</v>
      </c>
      <c r="I524" s="318"/>
      <c r="J524" s="318"/>
      <c r="K524" s="318"/>
      <c r="L524" s="318"/>
      <c r="M524" s="318"/>
      <c r="N524" s="318"/>
      <c r="O524" s="318"/>
      <c r="P524" s="318"/>
      <c r="Q524" s="318"/>
      <c r="R524" s="318"/>
    </row>
    <row r="525" s="304" customFormat="1" ht="22.8" customHeight="1" spans="1:18">
      <c r="A525" s="309"/>
      <c r="B525" s="309"/>
      <c r="C525" s="309"/>
      <c r="D525" s="311" t="s">
        <v>1004</v>
      </c>
      <c r="E525" s="311" t="s">
        <v>1005</v>
      </c>
      <c r="F525" s="310">
        <v>0.9772</v>
      </c>
      <c r="G525" s="310"/>
      <c r="H525" s="310">
        <v>0.9772</v>
      </c>
      <c r="I525" s="310"/>
      <c r="J525" s="310"/>
      <c r="K525" s="310"/>
      <c r="L525" s="310"/>
      <c r="M525" s="310"/>
      <c r="N525" s="310"/>
      <c r="O525" s="310"/>
      <c r="P525" s="310"/>
      <c r="Q525" s="310"/>
      <c r="R525" s="310"/>
    </row>
    <row r="526" s="304" customFormat="1" ht="22.8" customHeight="1" spans="1:18">
      <c r="A526" s="309"/>
      <c r="B526" s="309"/>
      <c r="C526" s="309"/>
      <c r="D526" s="312" t="s">
        <v>1006</v>
      </c>
      <c r="E526" s="312" t="s">
        <v>1007</v>
      </c>
      <c r="F526" s="310">
        <v>0.9772</v>
      </c>
      <c r="G526" s="310"/>
      <c r="H526" s="310">
        <v>0.9772</v>
      </c>
      <c r="I526" s="310"/>
      <c r="J526" s="310"/>
      <c r="K526" s="310"/>
      <c r="L526" s="310"/>
      <c r="M526" s="310"/>
      <c r="N526" s="310"/>
      <c r="O526" s="310"/>
      <c r="P526" s="310"/>
      <c r="Q526" s="310"/>
      <c r="R526" s="310"/>
    </row>
    <row r="527" s="304" customFormat="1" ht="22.8" customHeight="1" spans="1:18">
      <c r="A527" s="309" t="s">
        <v>568</v>
      </c>
      <c r="B527" s="309"/>
      <c r="C527" s="309"/>
      <c r="D527" s="309" t="s">
        <v>568</v>
      </c>
      <c r="E527" s="309" t="s">
        <v>264</v>
      </c>
      <c r="F527" s="313">
        <v>0.9772</v>
      </c>
      <c r="G527" s="313"/>
      <c r="H527" s="313">
        <v>0.9772</v>
      </c>
      <c r="I527" s="313"/>
      <c r="J527" s="313"/>
      <c r="K527" s="313"/>
      <c r="L527" s="313"/>
      <c r="M527" s="313"/>
      <c r="N527" s="313"/>
      <c r="O527" s="313"/>
      <c r="P527" s="313"/>
      <c r="Q527" s="313"/>
      <c r="R527" s="313"/>
    </row>
    <row r="528" s="304" customFormat="1" ht="22.8" customHeight="1" spans="1:18">
      <c r="A528" s="309" t="s">
        <v>568</v>
      </c>
      <c r="B528" s="309" t="s">
        <v>569</v>
      </c>
      <c r="C528" s="309"/>
      <c r="D528" s="309" t="s">
        <v>570</v>
      </c>
      <c r="E528" s="309" t="s">
        <v>277</v>
      </c>
      <c r="F528" s="313">
        <v>0.9772</v>
      </c>
      <c r="G528" s="313"/>
      <c r="H528" s="313">
        <v>0.9772</v>
      </c>
      <c r="I528" s="313"/>
      <c r="J528" s="313"/>
      <c r="K528" s="313"/>
      <c r="L528" s="313"/>
      <c r="M528" s="313"/>
      <c r="N528" s="313"/>
      <c r="O528" s="313"/>
      <c r="P528" s="313"/>
      <c r="Q528" s="313"/>
      <c r="R528" s="313"/>
    </row>
    <row r="529" s="304" customFormat="1" ht="22.8" customHeight="1" spans="1:18">
      <c r="A529" s="314" t="s">
        <v>568</v>
      </c>
      <c r="B529" s="314" t="s">
        <v>569</v>
      </c>
      <c r="C529" s="314" t="s">
        <v>565</v>
      </c>
      <c r="D529" s="315" t="s">
        <v>1277</v>
      </c>
      <c r="E529" s="316" t="s">
        <v>1278</v>
      </c>
      <c r="F529" s="317">
        <v>0.9772</v>
      </c>
      <c r="G529" s="318"/>
      <c r="H529" s="318">
        <v>0.9772</v>
      </c>
      <c r="I529" s="318"/>
      <c r="J529" s="318"/>
      <c r="K529" s="318"/>
      <c r="L529" s="318"/>
      <c r="M529" s="318"/>
      <c r="N529" s="318"/>
      <c r="O529" s="318"/>
      <c r="P529" s="318"/>
      <c r="Q529" s="318"/>
      <c r="R529" s="318"/>
    </row>
    <row r="530" s="304" customFormat="1" ht="22.8" customHeight="1" spans="1:18">
      <c r="A530" s="309"/>
      <c r="B530" s="309"/>
      <c r="C530" s="309"/>
      <c r="D530" s="311" t="s">
        <v>1011</v>
      </c>
      <c r="E530" s="311" t="s">
        <v>1012</v>
      </c>
      <c r="F530" s="310">
        <v>1.616</v>
      </c>
      <c r="G530" s="310"/>
      <c r="H530" s="310">
        <v>1.616</v>
      </c>
      <c r="I530" s="310"/>
      <c r="J530" s="310"/>
      <c r="K530" s="310"/>
      <c r="L530" s="310"/>
      <c r="M530" s="310"/>
      <c r="N530" s="310"/>
      <c r="O530" s="310"/>
      <c r="P530" s="310"/>
      <c r="Q530" s="310"/>
      <c r="R530" s="310"/>
    </row>
    <row r="531" s="304" customFormat="1" ht="22.8" customHeight="1" spans="1:18">
      <c r="A531" s="309"/>
      <c r="B531" s="309"/>
      <c r="C531" s="309"/>
      <c r="D531" s="312" t="s">
        <v>1013</v>
      </c>
      <c r="E531" s="312" t="s">
        <v>1014</v>
      </c>
      <c r="F531" s="310">
        <v>1.616</v>
      </c>
      <c r="G531" s="310"/>
      <c r="H531" s="310">
        <v>1.616</v>
      </c>
      <c r="I531" s="310"/>
      <c r="J531" s="310"/>
      <c r="K531" s="310"/>
      <c r="L531" s="310"/>
      <c r="M531" s="310"/>
      <c r="N531" s="310"/>
      <c r="O531" s="310"/>
      <c r="P531" s="310"/>
      <c r="Q531" s="310"/>
      <c r="R531" s="310"/>
    </row>
    <row r="532" s="304" customFormat="1" ht="22.8" customHeight="1" spans="1:18">
      <c r="A532" s="309" t="s">
        <v>568</v>
      </c>
      <c r="B532" s="309"/>
      <c r="C532" s="309"/>
      <c r="D532" s="309" t="s">
        <v>568</v>
      </c>
      <c r="E532" s="309" t="s">
        <v>264</v>
      </c>
      <c r="F532" s="313">
        <v>1.616</v>
      </c>
      <c r="G532" s="313"/>
      <c r="H532" s="313">
        <v>1.616</v>
      </c>
      <c r="I532" s="313"/>
      <c r="J532" s="313"/>
      <c r="K532" s="313"/>
      <c r="L532" s="313"/>
      <c r="M532" s="313"/>
      <c r="N532" s="313"/>
      <c r="O532" s="313"/>
      <c r="P532" s="313"/>
      <c r="Q532" s="313"/>
      <c r="R532" s="313"/>
    </row>
    <row r="533" s="304" customFormat="1" ht="22.8" customHeight="1" spans="1:18">
      <c r="A533" s="309" t="s">
        <v>568</v>
      </c>
      <c r="B533" s="309" t="s">
        <v>569</v>
      </c>
      <c r="C533" s="309"/>
      <c r="D533" s="309" t="s">
        <v>570</v>
      </c>
      <c r="E533" s="309" t="s">
        <v>277</v>
      </c>
      <c r="F533" s="313">
        <v>1.616</v>
      </c>
      <c r="G533" s="313"/>
      <c r="H533" s="313">
        <v>1.616</v>
      </c>
      <c r="I533" s="313"/>
      <c r="J533" s="313"/>
      <c r="K533" s="313"/>
      <c r="L533" s="313"/>
      <c r="M533" s="313"/>
      <c r="N533" s="313"/>
      <c r="O533" s="313"/>
      <c r="P533" s="313"/>
      <c r="Q533" s="313"/>
      <c r="R533" s="313"/>
    </row>
    <row r="534" s="304" customFormat="1" ht="22.8" customHeight="1" spans="1:18">
      <c r="A534" s="314" t="s">
        <v>568</v>
      </c>
      <c r="B534" s="314" t="s">
        <v>569</v>
      </c>
      <c r="C534" s="314" t="s">
        <v>565</v>
      </c>
      <c r="D534" s="315" t="s">
        <v>1277</v>
      </c>
      <c r="E534" s="316" t="s">
        <v>1278</v>
      </c>
      <c r="F534" s="317">
        <v>1.616</v>
      </c>
      <c r="G534" s="318"/>
      <c r="H534" s="318">
        <v>1.616</v>
      </c>
      <c r="I534" s="318"/>
      <c r="J534" s="318"/>
      <c r="K534" s="318"/>
      <c r="L534" s="318"/>
      <c r="M534" s="318"/>
      <c r="N534" s="318"/>
      <c r="O534" s="318"/>
      <c r="P534" s="318"/>
      <c r="Q534" s="318"/>
      <c r="R534" s="318"/>
    </row>
    <row r="535" s="304" customFormat="1" ht="22.8" customHeight="1" spans="1:18">
      <c r="A535" s="309"/>
      <c r="B535" s="309"/>
      <c r="C535" s="309"/>
      <c r="D535" s="311" t="s">
        <v>1025</v>
      </c>
      <c r="E535" s="311" t="s">
        <v>1026</v>
      </c>
      <c r="F535" s="310">
        <v>186.9224</v>
      </c>
      <c r="G535" s="310"/>
      <c r="H535" s="310">
        <v>167.9084</v>
      </c>
      <c r="I535" s="310"/>
      <c r="J535" s="310"/>
      <c r="K535" s="310">
        <v>19.014</v>
      </c>
      <c r="L535" s="310"/>
      <c r="M535" s="310"/>
      <c r="N535" s="310"/>
      <c r="O535" s="310"/>
      <c r="P535" s="310"/>
      <c r="Q535" s="310"/>
      <c r="R535" s="310"/>
    </row>
    <row r="536" s="304" customFormat="1" ht="22.8" customHeight="1" spans="1:18">
      <c r="A536" s="309"/>
      <c r="B536" s="309"/>
      <c r="C536" s="309"/>
      <c r="D536" s="312" t="s">
        <v>1027</v>
      </c>
      <c r="E536" s="312" t="s">
        <v>1028</v>
      </c>
      <c r="F536" s="310">
        <v>17.37</v>
      </c>
      <c r="G536" s="310"/>
      <c r="H536" s="310">
        <v>16.956</v>
      </c>
      <c r="I536" s="310"/>
      <c r="J536" s="310"/>
      <c r="K536" s="310">
        <v>0.414</v>
      </c>
      <c r="L536" s="310"/>
      <c r="M536" s="310"/>
      <c r="N536" s="310"/>
      <c r="O536" s="310"/>
      <c r="P536" s="310"/>
      <c r="Q536" s="310"/>
      <c r="R536" s="310"/>
    </row>
    <row r="537" s="304" customFormat="1" ht="22.8" customHeight="1" spans="1:18">
      <c r="A537" s="309" t="s">
        <v>568</v>
      </c>
      <c r="B537" s="309"/>
      <c r="C537" s="309"/>
      <c r="D537" s="309" t="s">
        <v>568</v>
      </c>
      <c r="E537" s="309" t="s">
        <v>264</v>
      </c>
      <c r="F537" s="313">
        <v>17.37</v>
      </c>
      <c r="G537" s="313"/>
      <c r="H537" s="313">
        <v>16.956</v>
      </c>
      <c r="I537" s="313"/>
      <c r="J537" s="313"/>
      <c r="K537" s="313">
        <v>0.414</v>
      </c>
      <c r="L537" s="313"/>
      <c r="M537" s="313"/>
      <c r="N537" s="313"/>
      <c r="O537" s="313"/>
      <c r="P537" s="313"/>
      <c r="Q537" s="313"/>
      <c r="R537" s="313"/>
    </row>
    <row r="538" s="304" customFormat="1" ht="22.8" customHeight="1" spans="1:18">
      <c r="A538" s="309" t="s">
        <v>568</v>
      </c>
      <c r="B538" s="309" t="s">
        <v>569</v>
      </c>
      <c r="C538" s="309"/>
      <c r="D538" s="309" t="s">
        <v>570</v>
      </c>
      <c r="E538" s="309" t="s">
        <v>277</v>
      </c>
      <c r="F538" s="313">
        <v>17.37</v>
      </c>
      <c r="G538" s="313"/>
      <c r="H538" s="313">
        <v>16.956</v>
      </c>
      <c r="I538" s="313"/>
      <c r="J538" s="313"/>
      <c r="K538" s="313">
        <v>0.414</v>
      </c>
      <c r="L538" s="313"/>
      <c r="M538" s="313"/>
      <c r="N538" s="313"/>
      <c r="O538" s="313"/>
      <c r="P538" s="313"/>
      <c r="Q538" s="313"/>
      <c r="R538" s="313"/>
    </row>
    <row r="539" s="304" customFormat="1" ht="22.8" customHeight="1" spans="1:18">
      <c r="A539" s="314" t="s">
        <v>568</v>
      </c>
      <c r="B539" s="314" t="s">
        <v>569</v>
      </c>
      <c r="C539" s="314" t="s">
        <v>565</v>
      </c>
      <c r="D539" s="315" t="s">
        <v>1277</v>
      </c>
      <c r="E539" s="316" t="s">
        <v>1278</v>
      </c>
      <c r="F539" s="317">
        <v>17.37</v>
      </c>
      <c r="G539" s="318"/>
      <c r="H539" s="318">
        <v>16.956</v>
      </c>
      <c r="I539" s="318"/>
      <c r="J539" s="318"/>
      <c r="K539" s="318">
        <v>0.414</v>
      </c>
      <c r="L539" s="318"/>
      <c r="M539" s="318"/>
      <c r="N539" s="318"/>
      <c r="O539" s="318"/>
      <c r="P539" s="318"/>
      <c r="Q539" s="318"/>
      <c r="R539" s="318"/>
    </row>
    <row r="540" s="304" customFormat="1" ht="22.8" customHeight="1" spans="1:18">
      <c r="A540" s="309"/>
      <c r="B540" s="309"/>
      <c r="C540" s="309"/>
      <c r="D540" s="312" t="s">
        <v>1032</v>
      </c>
      <c r="E540" s="312" t="s">
        <v>1033</v>
      </c>
      <c r="F540" s="310">
        <v>13.956</v>
      </c>
      <c r="G540" s="310"/>
      <c r="H540" s="310">
        <v>13.2</v>
      </c>
      <c r="I540" s="310"/>
      <c r="J540" s="310"/>
      <c r="K540" s="310">
        <v>0.756</v>
      </c>
      <c r="L540" s="310"/>
      <c r="M540" s="310"/>
      <c r="N540" s="310"/>
      <c r="O540" s="310"/>
      <c r="P540" s="310"/>
      <c r="Q540" s="310"/>
      <c r="R540" s="310"/>
    </row>
    <row r="541" s="304" customFormat="1" ht="22.8" customHeight="1" spans="1:18">
      <c r="A541" s="309" t="s">
        <v>568</v>
      </c>
      <c r="B541" s="309"/>
      <c r="C541" s="309"/>
      <c r="D541" s="309" t="s">
        <v>568</v>
      </c>
      <c r="E541" s="309" t="s">
        <v>264</v>
      </c>
      <c r="F541" s="313">
        <v>13.956</v>
      </c>
      <c r="G541" s="313"/>
      <c r="H541" s="313">
        <v>13.2</v>
      </c>
      <c r="I541" s="313"/>
      <c r="J541" s="313"/>
      <c r="K541" s="313">
        <v>0.756</v>
      </c>
      <c r="L541" s="313"/>
      <c r="M541" s="313"/>
      <c r="N541" s="313"/>
      <c r="O541" s="313"/>
      <c r="P541" s="313"/>
      <c r="Q541" s="313"/>
      <c r="R541" s="313"/>
    </row>
    <row r="542" s="304" customFormat="1" ht="22.8" customHeight="1" spans="1:18">
      <c r="A542" s="309" t="s">
        <v>568</v>
      </c>
      <c r="B542" s="309" t="s">
        <v>569</v>
      </c>
      <c r="C542" s="309"/>
      <c r="D542" s="309" t="s">
        <v>570</v>
      </c>
      <c r="E542" s="309" t="s">
        <v>277</v>
      </c>
      <c r="F542" s="313">
        <v>13.956</v>
      </c>
      <c r="G542" s="313"/>
      <c r="H542" s="313">
        <v>13.2</v>
      </c>
      <c r="I542" s="313"/>
      <c r="J542" s="313"/>
      <c r="K542" s="313">
        <v>0.756</v>
      </c>
      <c r="L542" s="313"/>
      <c r="M542" s="313"/>
      <c r="N542" s="313"/>
      <c r="O542" s="313"/>
      <c r="P542" s="313"/>
      <c r="Q542" s="313"/>
      <c r="R542" s="313"/>
    </row>
    <row r="543" s="304" customFormat="1" ht="22.8" customHeight="1" spans="1:18">
      <c r="A543" s="314" t="s">
        <v>568</v>
      </c>
      <c r="B543" s="314" t="s">
        <v>569</v>
      </c>
      <c r="C543" s="314" t="s">
        <v>583</v>
      </c>
      <c r="D543" s="315" t="s">
        <v>1279</v>
      </c>
      <c r="E543" s="316" t="s">
        <v>1280</v>
      </c>
      <c r="F543" s="317">
        <v>13.956</v>
      </c>
      <c r="G543" s="318"/>
      <c r="H543" s="318">
        <v>13.2</v>
      </c>
      <c r="I543" s="318"/>
      <c r="J543" s="318"/>
      <c r="K543" s="318">
        <v>0.756</v>
      </c>
      <c r="L543" s="318"/>
      <c r="M543" s="318"/>
      <c r="N543" s="318"/>
      <c r="O543" s="318"/>
      <c r="P543" s="318"/>
      <c r="Q543" s="318"/>
      <c r="R543" s="318"/>
    </row>
    <row r="544" s="304" customFormat="1" ht="22.8" customHeight="1" spans="1:18">
      <c r="A544" s="309"/>
      <c r="B544" s="309"/>
      <c r="C544" s="309"/>
      <c r="D544" s="312" t="s">
        <v>1036</v>
      </c>
      <c r="E544" s="312" t="s">
        <v>1037</v>
      </c>
      <c r="F544" s="310">
        <v>1.6964</v>
      </c>
      <c r="G544" s="310"/>
      <c r="H544" s="310">
        <v>1.6964</v>
      </c>
      <c r="I544" s="310"/>
      <c r="J544" s="310"/>
      <c r="K544" s="310"/>
      <c r="L544" s="310"/>
      <c r="M544" s="310"/>
      <c r="N544" s="310"/>
      <c r="O544" s="310"/>
      <c r="P544" s="310"/>
      <c r="Q544" s="310"/>
      <c r="R544" s="310"/>
    </row>
    <row r="545" s="304" customFormat="1" ht="22.8" customHeight="1" spans="1:18">
      <c r="A545" s="309" t="s">
        <v>568</v>
      </c>
      <c r="B545" s="309"/>
      <c r="C545" s="309"/>
      <c r="D545" s="309" t="s">
        <v>568</v>
      </c>
      <c r="E545" s="309" t="s">
        <v>264</v>
      </c>
      <c r="F545" s="313">
        <v>1.6964</v>
      </c>
      <c r="G545" s="313"/>
      <c r="H545" s="313">
        <v>1.6964</v>
      </c>
      <c r="I545" s="313"/>
      <c r="J545" s="313"/>
      <c r="K545" s="313"/>
      <c r="L545" s="313"/>
      <c r="M545" s="313"/>
      <c r="N545" s="313"/>
      <c r="O545" s="313"/>
      <c r="P545" s="313"/>
      <c r="Q545" s="313"/>
      <c r="R545" s="313"/>
    </row>
    <row r="546" s="304" customFormat="1" ht="22.8" customHeight="1" spans="1:18">
      <c r="A546" s="309" t="s">
        <v>568</v>
      </c>
      <c r="B546" s="309" t="s">
        <v>569</v>
      </c>
      <c r="C546" s="309"/>
      <c r="D546" s="309" t="s">
        <v>570</v>
      </c>
      <c r="E546" s="309" t="s">
        <v>277</v>
      </c>
      <c r="F546" s="313">
        <v>1.6964</v>
      </c>
      <c r="G546" s="313"/>
      <c r="H546" s="313">
        <v>1.6964</v>
      </c>
      <c r="I546" s="313"/>
      <c r="J546" s="313"/>
      <c r="K546" s="313"/>
      <c r="L546" s="313"/>
      <c r="M546" s="313"/>
      <c r="N546" s="313"/>
      <c r="O546" s="313"/>
      <c r="P546" s="313"/>
      <c r="Q546" s="313"/>
      <c r="R546" s="313"/>
    </row>
    <row r="547" s="304" customFormat="1" ht="22.8" customHeight="1" spans="1:18">
      <c r="A547" s="314" t="s">
        <v>568</v>
      </c>
      <c r="B547" s="314" t="s">
        <v>569</v>
      </c>
      <c r="C547" s="314" t="s">
        <v>583</v>
      </c>
      <c r="D547" s="315" t="s">
        <v>1279</v>
      </c>
      <c r="E547" s="316" t="s">
        <v>1280</v>
      </c>
      <c r="F547" s="317">
        <v>1.6964</v>
      </c>
      <c r="G547" s="318"/>
      <c r="H547" s="318">
        <v>1.6964</v>
      </c>
      <c r="I547" s="318"/>
      <c r="J547" s="318"/>
      <c r="K547" s="318"/>
      <c r="L547" s="318"/>
      <c r="M547" s="318"/>
      <c r="N547" s="318"/>
      <c r="O547" s="318"/>
      <c r="P547" s="318"/>
      <c r="Q547" s="318"/>
      <c r="R547" s="318"/>
    </row>
    <row r="548" s="304" customFormat="1" ht="22.8" customHeight="1" spans="1:18">
      <c r="A548" s="309"/>
      <c r="B548" s="309"/>
      <c r="C548" s="309"/>
      <c r="D548" s="312" t="s">
        <v>1038</v>
      </c>
      <c r="E548" s="312" t="s">
        <v>1039</v>
      </c>
      <c r="F548" s="310">
        <v>2.7708</v>
      </c>
      <c r="G548" s="310"/>
      <c r="H548" s="310">
        <v>2.7708</v>
      </c>
      <c r="I548" s="310"/>
      <c r="J548" s="310"/>
      <c r="K548" s="310"/>
      <c r="L548" s="310"/>
      <c r="M548" s="310"/>
      <c r="N548" s="310"/>
      <c r="O548" s="310"/>
      <c r="P548" s="310"/>
      <c r="Q548" s="310"/>
      <c r="R548" s="310"/>
    </row>
    <row r="549" s="304" customFormat="1" ht="22.8" customHeight="1" spans="1:18">
      <c r="A549" s="309" t="s">
        <v>568</v>
      </c>
      <c r="B549" s="309"/>
      <c r="C549" s="309"/>
      <c r="D549" s="309" t="s">
        <v>568</v>
      </c>
      <c r="E549" s="309" t="s">
        <v>264</v>
      </c>
      <c r="F549" s="313">
        <v>2.7708</v>
      </c>
      <c r="G549" s="313"/>
      <c r="H549" s="313">
        <v>2.7708</v>
      </c>
      <c r="I549" s="313"/>
      <c r="J549" s="313"/>
      <c r="K549" s="313"/>
      <c r="L549" s="313"/>
      <c r="M549" s="313"/>
      <c r="N549" s="313"/>
      <c r="O549" s="313"/>
      <c r="P549" s="313"/>
      <c r="Q549" s="313"/>
      <c r="R549" s="313"/>
    </row>
    <row r="550" s="304" customFormat="1" ht="22.8" customHeight="1" spans="1:18">
      <c r="A550" s="309" t="s">
        <v>568</v>
      </c>
      <c r="B550" s="309" t="s">
        <v>569</v>
      </c>
      <c r="C550" s="309"/>
      <c r="D550" s="309" t="s">
        <v>570</v>
      </c>
      <c r="E550" s="309" t="s">
        <v>277</v>
      </c>
      <c r="F550" s="313">
        <v>2.7708</v>
      </c>
      <c r="G550" s="313"/>
      <c r="H550" s="313">
        <v>2.7708</v>
      </c>
      <c r="I550" s="313"/>
      <c r="J550" s="313"/>
      <c r="K550" s="313"/>
      <c r="L550" s="313"/>
      <c r="M550" s="313"/>
      <c r="N550" s="313"/>
      <c r="O550" s="313"/>
      <c r="P550" s="313"/>
      <c r="Q550" s="313"/>
      <c r="R550" s="313"/>
    </row>
    <row r="551" s="304" customFormat="1" ht="22.8" customHeight="1" spans="1:18">
      <c r="A551" s="314" t="s">
        <v>568</v>
      </c>
      <c r="B551" s="314" t="s">
        <v>569</v>
      </c>
      <c r="C551" s="314" t="s">
        <v>583</v>
      </c>
      <c r="D551" s="315" t="s">
        <v>1279</v>
      </c>
      <c r="E551" s="316" t="s">
        <v>1280</v>
      </c>
      <c r="F551" s="317">
        <v>2.7708</v>
      </c>
      <c r="G551" s="318"/>
      <c r="H551" s="318">
        <v>2.7708</v>
      </c>
      <c r="I551" s="318"/>
      <c r="J551" s="318"/>
      <c r="K551" s="318"/>
      <c r="L551" s="318"/>
      <c r="M551" s="318"/>
      <c r="N551" s="318"/>
      <c r="O551" s="318"/>
      <c r="P551" s="318"/>
      <c r="Q551" s="318"/>
      <c r="R551" s="318"/>
    </row>
    <row r="552" s="304" customFormat="1" ht="22.8" customHeight="1" spans="1:18">
      <c r="A552" s="309"/>
      <c r="B552" s="309"/>
      <c r="C552" s="309"/>
      <c r="D552" s="312" t="s">
        <v>1042</v>
      </c>
      <c r="E552" s="312" t="s">
        <v>1043</v>
      </c>
      <c r="F552" s="310">
        <v>68.4236</v>
      </c>
      <c r="G552" s="310"/>
      <c r="H552" s="310">
        <v>65.1836</v>
      </c>
      <c r="I552" s="310"/>
      <c r="J552" s="310"/>
      <c r="K552" s="310">
        <v>3.24</v>
      </c>
      <c r="L552" s="310"/>
      <c r="M552" s="310"/>
      <c r="N552" s="310"/>
      <c r="O552" s="310"/>
      <c r="P552" s="310"/>
      <c r="Q552" s="310"/>
      <c r="R552" s="310"/>
    </row>
    <row r="553" s="304" customFormat="1" ht="22.8" customHeight="1" spans="1:18">
      <c r="A553" s="309" t="s">
        <v>1029</v>
      </c>
      <c r="B553" s="309"/>
      <c r="C553" s="309"/>
      <c r="D553" s="309" t="s">
        <v>1029</v>
      </c>
      <c r="E553" s="309" t="s">
        <v>376</v>
      </c>
      <c r="F553" s="313">
        <v>68.4236</v>
      </c>
      <c r="G553" s="313"/>
      <c r="H553" s="313">
        <v>65.1836</v>
      </c>
      <c r="I553" s="313"/>
      <c r="J553" s="313"/>
      <c r="K553" s="313">
        <v>3.24</v>
      </c>
      <c r="L553" s="313"/>
      <c r="M553" s="313"/>
      <c r="N553" s="313"/>
      <c r="O553" s="313"/>
      <c r="P553" s="313"/>
      <c r="Q553" s="313"/>
      <c r="R553" s="313"/>
    </row>
    <row r="554" s="304" customFormat="1" ht="22.8" customHeight="1" spans="1:18">
      <c r="A554" s="309" t="s">
        <v>1029</v>
      </c>
      <c r="B554" s="309" t="s">
        <v>569</v>
      </c>
      <c r="C554" s="309"/>
      <c r="D554" s="309" t="s">
        <v>1044</v>
      </c>
      <c r="E554" s="309" t="s">
        <v>383</v>
      </c>
      <c r="F554" s="313">
        <v>68.4236</v>
      </c>
      <c r="G554" s="313"/>
      <c r="H554" s="313">
        <v>65.1836</v>
      </c>
      <c r="I554" s="313"/>
      <c r="J554" s="313"/>
      <c r="K554" s="313">
        <v>3.24</v>
      </c>
      <c r="L554" s="313"/>
      <c r="M554" s="313"/>
      <c r="N554" s="313"/>
      <c r="O554" s="313"/>
      <c r="P554" s="313"/>
      <c r="Q554" s="313"/>
      <c r="R554" s="313"/>
    </row>
    <row r="555" s="304" customFormat="1" ht="22.8" customHeight="1" spans="1:18">
      <c r="A555" s="314" t="s">
        <v>1029</v>
      </c>
      <c r="B555" s="314" t="s">
        <v>569</v>
      </c>
      <c r="C555" s="314" t="s">
        <v>565</v>
      </c>
      <c r="D555" s="315" t="s">
        <v>1045</v>
      </c>
      <c r="E555" s="316" t="s">
        <v>1046</v>
      </c>
      <c r="F555" s="317">
        <v>68.4236</v>
      </c>
      <c r="G555" s="318"/>
      <c r="H555" s="318">
        <v>65.1836</v>
      </c>
      <c r="I555" s="318"/>
      <c r="J555" s="318"/>
      <c r="K555" s="318">
        <v>3.24</v>
      </c>
      <c r="L555" s="318"/>
      <c r="M555" s="318"/>
      <c r="N555" s="318"/>
      <c r="O555" s="318"/>
      <c r="P555" s="318"/>
      <c r="Q555" s="318"/>
      <c r="R555" s="318"/>
    </row>
    <row r="556" s="304" customFormat="1" ht="22.8" customHeight="1" spans="1:18">
      <c r="A556" s="309"/>
      <c r="B556" s="309"/>
      <c r="C556" s="309"/>
      <c r="D556" s="312" t="s">
        <v>1047</v>
      </c>
      <c r="E556" s="312" t="s">
        <v>1048</v>
      </c>
      <c r="F556" s="310">
        <v>39.0308</v>
      </c>
      <c r="G556" s="310"/>
      <c r="H556" s="310">
        <v>33.5228</v>
      </c>
      <c r="I556" s="310"/>
      <c r="J556" s="310"/>
      <c r="K556" s="310">
        <v>5.508</v>
      </c>
      <c r="L556" s="310"/>
      <c r="M556" s="310"/>
      <c r="N556" s="310"/>
      <c r="O556" s="310"/>
      <c r="P556" s="310"/>
      <c r="Q556" s="310"/>
      <c r="R556" s="310"/>
    </row>
    <row r="557" s="304" customFormat="1" ht="22.8" customHeight="1" spans="1:18">
      <c r="A557" s="309" t="s">
        <v>562</v>
      </c>
      <c r="B557" s="309"/>
      <c r="C557" s="309"/>
      <c r="D557" s="309" t="s">
        <v>562</v>
      </c>
      <c r="E557" s="309" t="s">
        <v>143</v>
      </c>
      <c r="F557" s="313">
        <v>5.508</v>
      </c>
      <c r="G557" s="313"/>
      <c r="H557" s="313"/>
      <c r="I557" s="313"/>
      <c r="J557" s="313"/>
      <c r="K557" s="313">
        <v>5.508</v>
      </c>
      <c r="L557" s="313"/>
      <c r="M557" s="313"/>
      <c r="N557" s="313"/>
      <c r="O557" s="313"/>
      <c r="P557" s="313"/>
      <c r="Q557" s="313"/>
      <c r="R557" s="313"/>
    </row>
    <row r="558" s="304" customFormat="1" ht="22.8" customHeight="1" spans="1:18">
      <c r="A558" s="309" t="s">
        <v>562</v>
      </c>
      <c r="B558" s="309" t="s">
        <v>565</v>
      </c>
      <c r="C558" s="309"/>
      <c r="D558" s="309" t="s">
        <v>633</v>
      </c>
      <c r="E558" s="309" t="s">
        <v>144</v>
      </c>
      <c r="F558" s="313">
        <v>5.508</v>
      </c>
      <c r="G558" s="313"/>
      <c r="H558" s="313"/>
      <c r="I558" s="313"/>
      <c r="J558" s="313"/>
      <c r="K558" s="313">
        <v>5.508</v>
      </c>
      <c r="L558" s="313"/>
      <c r="M558" s="313"/>
      <c r="N558" s="313"/>
      <c r="O558" s="313"/>
      <c r="P558" s="313"/>
      <c r="Q558" s="313"/>
      <c r="R558" s="313"/>
    </row>
    <row r="559" s="304" customFormat="1" ht="22.8" customHeight="1" spans="1:18">
      <c r="A559" s="314" t="s">
        <v>562</v>
      </c>
      <c r="B559" s="314" t="s">
        <v>565</v>
      </c>
      <c r="C559" s="314" t="s">
        <v>1049</v>
      </c>
      <c r="D559" s="315" t="s">
        <v>1050</v>
      </c>
      <c r="E559" s="316" t="s">
        <v>1051</v>
      </c>
      <c r="F559" s="317">
        <v>5.508</v>
      </c>
      <c r="G559" s="318"/>
      <c r="H559" s="318"/>
      <c r="I559" s="318"/>
      <c r="J559" s="318"/>
      <c r="K559" s="318">
        <v>5.508</v>
      </c>
      <c r="L559" s="318"/>
      <c r="M559" s="318"/>
      <c r="N559" s="318"/>
      <c r="O559" s="318"/>
      <c r="P559" s="318"/>
      <c r="Q559" s="318"/>
      <c r="R559" s="318"/>
    </row>
    <row r="560" s="304" customFormat="1" ht="22.8" customHeight="1" spans="1:18">
      <c r="A560" s="309" t="s">
        <v>568</v>
      </c>
      <c r="B560" s="309"/>
      <c r="C560" s="309"/>
      <c r="D560" s="309" t="s">
        <v>568</v>
      </c>
      <c r="E560" s="309" t="s">
        <v>264</v>
      </c>
      <c r="F560" s="313">
        <v>33.5228</v>
      </c>
      <c r="G560" s="313"/>
      <c r="H560" s="313">
        <v>33.5228</v>
      </c>
      <c r="I560" s="313"/>
      <c r="J560" s="313"/>
      <c r="K560" s="313"/>
      <c r="L560" s="313"/>
      <c r="M560" s="313"/>
      <c r="N560" s="313"/>
      <c r="O560" s="313"/>
      <c r="P560" s="313"/>
      <c r="Q560" s="313"/>
      <c r="R560" s="313"/>
    </row>
    <row r="561" s="304" customFormat="1" ht="22.8" customHeight="1" spans="1:18">
      <c r="A561" s="309" t="s">
        <v>568</v>
      </c>
      <c r="B561" s="309" t="s">
        <v>569</v>
      </c>
      <c r="C561" s="309"/>
      <c r="D561" s="309" t="s">
        <v>570</v>
      </c>
      <c r="E561" s="309" t="s">
        <v>277</v>
      </c>
      <c r="F561" s="313">
        <v>33.5228</v>
      </c>
      <c r="G561" s="313"/>
      <c r="H561" s="313">
        <v>33.5228</v>
      </c>
      <c r="I561" s="313"/>
      <c r="J561" s="313"/>
      <c r="K561" s="313"/>
      <c r="L561" s="313"/>
      <c r="M561" s="313"/>
      <c r="N561" s="313"/>
      <c r="O561" s="313"/>
      <c r="P561" s="313"/>
      <c r="Q561" s="313"/>
      <c r="R561" s="313"/>
    </row>
    <row r="562" s="304" customFormat="1" ht="22.8" customHeight="1" spans="1:18">
      <c r="A562" s="314" t="s">
        <v>568</v>
      </c>
      <c r="B562" s="314" t="s">
        <v>569</v>
      </c>
      <c r="C562" s="314" t="s">
        <v>583</v>
      </c>
      <c r="D562" s="315" t="s">
        <v>1279</v>
      </c>
      <c r="E562" s="316" t="s">
        <v>1280</v>
      </c>
      <c r="F562" s="317">
        <v>33.5228</v>
      </c>
      <c r="G562" s="318"/>
      <c r="H562" s="318">
        <v>33.5228</v>
      </c>
      <c r="I562" s="318"/>
      <c r="J562" s="318"/>
      <c r="K562" s="318"/>
      <c r="L562" s="318"/>
      <c r="M562" s="318"/>
      <c r="N562" s="318"/>
      <c r="O562" s="318"/>
      <c r="P562" s="318"/>
      <c r="Q562" s="318"/>
      <c r="R562" s="318"/>
    </row>
    <row r="563" s="304" customFormat="1" ht="22.8" customHeight="1" spans="1:18">
      <c r="A563" s="309"/>
      <c r="B563" s="309"/>
      <c r="C563" s="309"/>
      <c r="D563" s="312" t="s">
        <v>1052</v>
      </c>
      <c r="E563" s="312" t="s">
        <v>1053</v>
      </c>
      <c r="F563" s="310">
        <v>43.6748</v>
      </c>
      <c r="G563" s="310"/>
      <c r="H563" s="310">
        <v>34.5788</v>
      </c>
      <c r="I563" s="310"/>
      <c r="J563" s="310"/>
      <c r="K563" s="310">
        <v>9.096</v>
      </c>
      <c r="L563" s="310"/>
      <c r="M563" s="310"/>
      <c r="N563" s="310"/>
      <c r="O563" s="310"/>
      <c r="P563" s="310"/>
      <c r="Q563" s="310"/>
      <c r="R563" s="310"/>
    </row>
    <row r="564" s="304" customFormat="1" ht="22.8" customHeight="1" spans="1:18">
      <c r="A564" s="309" t="s">
        <v>568</v>
      </c>
      <c r="B564" s="309"/>
      <c r="C564" s="309"/>
      <c r="D564" s="309" t="s">
        <v>568</v>
      </c>
      <c r="E564" s="309" t="s">
        <v>264</v>
      </c>
      <c r="F564" s="313">
        <v>34.5788</v>
      </c>
      <c r="G564" s="313"/>
      <c r="H564" s="313">
        <v>34.5788</v>
      </c>
      <c r="I564" s="313"/>
      <c r="J564" s="313"/>
      <c r="K564" s="313"/>
      <c r="L564" s="313"/>
      <c r="M564" s="313"/>
      <c r="N564" s="313"/>
      <c r="O564" s="313"/>
      <c r="P564" s="313"/>
      <c r="Q564" s="313"/>
      <c r="R564" s="313"/>
    </row>
    <row r="565" s="304" customFormat="1" ht="22.8" customHeight="1" spans="1:18">
      <c r="A565" s="309" t="s">
        <v>568</v>
      </c>
      <c r="B565" s="309" t="s">
        <v>569</v>
      </c>
      <c r="C565" s="309"/>
      <c r="D565" s="309" t="s">
        <v>570</v>
      </c>
      <c r="E565" s="309" t="s">
        <v>277</v>
      </c>
      <c r="F565" s="313">
        <v>34.5788</v>
      </c>
      <c r="G565" s="313"/>
      <c r="H565" s="313">
        <v>34.5788</v>
      </c>
      <c r="I565" s="313"/>
      <c r="J565" s="313"/>
      <c r="K565" s="313"/>
      <c r="L565" s="313"/>
      <c r="M565" s="313"/>
      <c r="N565" s="313"/>
      <c r="O565" s="313"/>
      <c r="P565" s="313"/>
      <c r="Q565" s="313"/>
      <c r="R565" s="313"/>
    </row>
    <row r="566" s="304" customFormat="1" ht="22.8" customHeight="1" spans="1:18">
      <c r="A566" s="314" t="s">
        <v>568</v>
      </c>
      <c r="B566" s="314" t="s">
        <v>569</v>
      </c>
      <c r="C566" s="314" t="s">
        <v>583</v>
      </c>
      <c r="D566" s="315" t="s">
        <v>1279</v>
      </c>
      <c r="E566" s="316" t="s">
        <v>1280</v>
      </c>
      <c r="F566" s="317">
        <v>34.5788</v>
      </c>
      <c r="G566" s="318"/>
      <c r="H566" s="318">
        <v>34.5788</v>
      </c>
      <c r="I566" s="318"/>
      <c r="J566" s="318"/>
      <c r="K566" s="318"/>
      <c r="L566" s="318"/>
      <c r="M566" s="318"/>
      <c r="N566" s="318"/>
      <c r="O566" s="318"/>
      <c r="P566" s="318"/>
      <c r="Q566" s="318"/>
      <c r="R566" s="318"/>
    </row>
    <row r="567" s="304" customFormat="1" ht="22.8" customHeight="1" spans="1:18">
      <c r="A567" s="309" t="s">
        <v>1029</v>
      </c>
      <c r="B567" s="309"/>
      <c r="C567" s="309"/>
      <c r="D567" s="309" t="s">
        <v>1029</v>
      </c>
      <c r="E567" s="309" t="s">
        <v>376</v>
      </c>
      <c r="F567" s="313">
        <v>9.096</v>
      </c>
      <c r="G567" s="313"/>
      <c r="H567" s="313"/>
      <c r="I567" s="313"/>
      <c r="J567" s="313"/>
      <c r="K567" s="313">
        <v>9.096</v>
      </c>
      <c r="L567" s="313"/>
      <c r="M567" s="313"/>
      <c r="N567" s="313"/>
      <c r="O567" s="313"/>
      <c r="P567" s="313"/>
      <c r="Q567" s="313"/>
      <c r="R567" s="313"/>
    </row>
    <row r="568" s="304" customFormat="1" ht="22.8" customHeight="1" spans="1:18">
      <c r="A568" s="309" t="s">
        <v>1029</v>
      </c>
      <c r="B568" s="309" t="s">
        <v>565</v>
      </c>
      <c r="C568" s="309"/>
      <c r="D568" s="309" t="s">
        <v>1030</v>
      </c>
      <c r="E568" s="309" t="s">
        <v>377</v>
      </c>
      <c r="F568" s="313">
        <v>9.096</v>
      </c>
      <c r="G568" s="313"/>
      <c r="H568" s="313"/>
      <c r="I568" s="313"/>
      <c r="J568" s="313"/>
      <c r="K568" s="313">
        <v>9.096</v>
      </c>
      <c r="L568" s="313"/>
      <c r="M568" s="313"/>
      <c r="N568" s="313"/>
      <c r="O568" s="313"/>
      <c r="P568" s="313"/>
      <c r="Q568" s="313"/>
      <c r="R568" s="313"/>
    </row>
    <row r="569" s="304" customFormat="1" ht="22.8" customHeight="1" spans="1:18">
      <c r="A569" s="314" t="s">
        <v>1029</v>
      </c>
      <c r="B569" s="314" t="s">
        <v>565</v>
      </c>
      <c r="C569" s="314" t="s">
        <v>565</v>
      </c>
      <c r="D569" s="315" t="s">
        <v>1031</v>
      </c>
      <c r="E569" s="316" t="s">
        <v>567</v>
      </c>
      <c r="F569" s="317">
        <v>9.096</v>
      </c>
      <c r="G569" s="318"/>
      <c r="H569" s="318"/>
      <c r="I569" s="318"/>
      <c r="J569" s="318"/>
      <c r="K569" s="318">
        <v>9.096</v>
      </c>
      <c r="L569" s="318"/>
      <c r="M569" s="318"/>
      <c r="N569" s="318"/>
      <c r="O569" s="318"/>
      <c r="P569" s="318"/>
      <c r="Q569" s="318"/>
      <c r="R569" s="318"/>
    </row>
    <row r="570" s="304" customFormat="1" ht="22.8" customHeight="1" spans="1:18">
      <c r="A570" s="309"/>
      <c r="B570" s="309"/>
      <c r="C570" s="309"/>
      <c r="D570" s="311" t="s">
        <v>1054</v>
      </c>
      <c r="E570" s="311" t="s">
        <v>1055</v>
      </c>
      <c r="F570" s="310">
        <v>94.6452</v>
      </c>
      <c r="G570" s="310"/>
      <c r="H570" s="310">
        <v>81.5352</v>
      </c>
      <c r="I570" s="310"/>
      <c r="J570" s="310"/>
      <c r="K570" s="310">
        <v>11.868</v>
      </c>
      <c r="L570" s="310"/>
      <c r="M570" s="310"/>
      <c r="N570" s="310"/>
      <c r="O570" s="310"/>
      <c r="P570" s="310"/>
      <c r="Q570" s="310"/>
      <c r="R570" s="310">
        <v>1.242</v>
      </c>
    </row>
    <row r="571" s="304" customFormat="1" ht="22.8" customHeight="1" spans="1:18">
      <c r="A571" s="309"/>
      <c r="B571" s="309"/>
      <c r="C571" s="309"/>
      <c r="D571" s="312" t="s">
        <v>1056</v>
      </c>
      <c r="E571" s="312" t="s">
        <v>1057</v>
      </c>
      <c r="F571" s="310">
        <v>94.6452</v>
      </c>
      <c r="G571" s="310"/>
      <c r="H571" s="310">
        <v>81.5352</v>
      </c>
      <c r="I571" s="310"/>
      <c r="J571" s="310"/>
      <c r="K571" s="310">
        <v>11.868</v>
      </c>
      <c r="L571" s="310"/>
      <c r="M571" s="310"/>
      <c r="N571" s="310"/>
      <c r="O571" s="310"/>
      <c r="P571" s="310"/>
      <c r="Q571" s="310"/>
      <c r="R571" s="310">
        <v>1.242</v>
      </c>
    </row>
    <row r="572" s="304" customFormat="1" ht="22.8" customHeight="1" spans="1:18">
      <c r="A572" s="309" t="s">
        <v>568</v>
      </c>
      <c r="B572" s="309"/>
      <c r="C572" s="309"/>
      <c r="D572" s="309" t="s">
        <v>568</v>
      </c>
      <c r="E572" s="309" t="s">
        <v>264</v>
      </c>
      <c r="F572" s="313">
        <v>94.6452</v>
      </c>
      <c r="G572" s="313"/>
      <c r="H572" s="313">
        <v>81.5352</v>
      </c>
      <c r="I572" s="313"/>
      <c r="J572" s="313"/>
      <c r="K572" s="313">
        <v>11.868</v>
      </c>
      <c r="L572" s="313"/>
      <c r="M572" s="313"/>
      <c r="N572" s="313"/>
      <c r="O572" s="313"/>
      <c r="P572" s="313"/>
      <c r="Q572" s="313"/>
      <c r="R572" s="313">
        <v>1.242</v>
      </c>
    </row>
    <row r="573" s="304" customFormat="1" ht="22.8" customHeight="1" spans="1:18">
      <c r="A573" s="309" t="s">
        <v>568</v>
      </c>
      <c r="B573" s="309" t="s">
        <v>569</v>
      </c>
      <c r="C573" s="309"/>
      <c r="D573" s="309" t="s">
        <v>570</v>
      </c>
      <c r="E573" s="309" t="s">
        <v>277</v>
      </c>
      <c r="F573" s="313">
        <v>81.5352</v>
      </c>
      <c r="G573" s="313"/>
      <c r="H573" s="313">
        <v>81.5352</v>
      </c>
      <c r="I573" s="313"/>
      <c r="J573" s="313"/>
      <c r="K573" s="313"/>
      <c r="L573" s="313"/>
      <c r="M573" s="313"/>
      <c r="N573" s="313"/>
      <c r="O573" s="313"/>
      <c r="P573" s="313"/>
      <c r="Q573" s="313"/>
      <c r="R573" s="313"/>
    </row>
    <row r="574" s="304" customFormat="1" ht="22.8" customHeight="1" spans="1:18">
      <c r="A574" s="314" t="s">
        <v>568</v>
      </c>
      <c r="B574" s="314" t="s">
        <v>569</v>
      </c>
      <c r="C574" s="314" t="s">
        <v>565</v>
      </c>
      <c r="D574" s="315" t="s">
        <v>1277</v>
      </c>
      <c r="E574" s="316" t="s">
        <v>1278</v>
      </c>
      <c r="F574" s="317">
        <v>81.5352</v>
      </c>
      <c r="G574" s="318"/>
      <c r="H574" s="318">
        <v>81.5352</v>
      </c>
      <c r="I574" s="318"/>
      <c r="J574" s="318"/>
      <c r="K574" s="318"/>
      <c r="L574" s="318"/>
      <c r="M574" s="318"/>
      <c r="N574" s="318"/>
      <c r="O574" s="318"/>
      <c r="P574" s="318"/>
      <c r="Q574" s="318"/>
      <c r="R574" s="318"/>
    </row>
    <row r="575" s="304" customFormat="1" ht="22.8" customHeight="1" spans="1:18">
      <c r="A575" s="309" t="s">
        <v>568</v>
      </c>
      <c r="B575" s="309" t="s">
        <v>573</v>
      </c>
      <c r="C575" s="309"/>
      <c r="D575" s="309" t="s">
        <v>574</v>
      </c>
      <c r="E575" s="309" t="s">
        <v>317</v>
      </c>
      <c r="F575" s="313">
        <v>13.11</v>
      </c>
      <c r="G575" s="313"/>
      <c r="H575" s="313"/>
      <c r="I575" s="313"/>
      <c r="J575" s="313"/>
      <c r="K575" s="313">
        <v>11.868</v>
      </c>
      <c r="L575" s="313"/>
      <c r="M575" s="313"/>
      <c r="N575" s="313"/>
      <c r="O575" s="313"/>
      <c r="P575" s="313"/>
      <c r="Q575" s="313"/>
      <c r="R575" s="313">
        <v>1.242</v>
      </c>
    </row>
    <row r="576" s="304" customFormat="1" ht="22.8" customHeight="1" spans="1:18">
      <c r="A576" s="314" t="s">
        <v>568</v>
      </c>
      <c r="B576" s="314" t="s">
        <v>573</v>
      </c>
      <c r="C576" s="314" t="s">
        <v>573</v>
      </c>
      <c r="D576" s="315" t="s">
        <v>575</v>
      </c>
      <c r="E576" s="316" t="s">
        <v>576</v>
      </c>
      <c r="F576" s="317">
        <v>13.11</v>
      </c>
      <c r="G576" s="318"/>
      <c r="H576" s="318"/>
      <c r="I576" s="318"/>
      <c r="J576" s="318"/>
      <c r="K576" s="318">
        <v>11.868</v>
      </c>
      <c r="L576" s="318"/>
      <c r="M576" s="318"/>
      <c r="N576" s="318"/>
      <c r="O576" s="318"/>
      <c r="P576" s="318"/>
      <c r="Q576" s="318"/>
      <c r="R576" s="318">
        <v>1.242</v>
      </c>
    </row>
    <row r="577" s="304" customFormat="1" ht="22.8" customHeight="1" spans="1:18">
      <c r="A577" s="309"/>
      <c r="B577" s="309"/>
      <c r="C577" s="309"/>
      <c r="D577" s="311" t="s">
        <v>1061</v>
      </c>
      <c r="E577" s="311" t="s">
        <v>1062</v>
      </c>
      <c r="F577" s="310">
        <v>153.6184</v>
      </c>
      <c r="G577" s="310"/>
      <c r="H577" s="310">
        <v>139.3924</v>
      </c>
      <c r="I577" s="310"/>
      <c r="J577" s="310"/>
      <c r="K577" s="310">
        <v>14.226</v>
      </c>
      <c r="L577" s="310"/>
      <c r="M577" s="310"/>
      <c r="N577" s="310"/>
      <c r="O577" s="310"/>
      <c r="P577" s="310"/>
      <c r="Q577" s="310"/>
      <c r="R577" s="310"/>
    </row>
    <row r="578" s="304" customFormat="1" ht="22.8" customHeight="1" spans="1:18">
      <c r="A578" s="309"/>
      <c r="B578" s="309"/>
      <c r="C578" s="309"/>
      <c r="D578" s="312" t="s">
        <v>1063</v>
      </c>
      <c r="E578" s="312" t="s">
        <v>1064</v>
      </c>
      <c r="F578" s="310">
        <v>90.1976</v>
      </c>
      <c r="G578" s="310"/>
      <c r="H578" s="310">
        <v>81.8936</v>
      </c>
      <c r="I578" s="310"/>
      <c r="J578" s="310"/>
      <c r="K578" s="310">
        <v>8.304</v>
      </c>
      <c r="L578" s="310"/>
      <c r="M578" s="310"/>
      <c r="N578" s="310"/>
      <c r="O578" s="310"/>
      <c r="P578" s="310"/>
      <c r="Q578" s="310"/>
      <c r="R578" s="310"/>
    </row>
    <row r="579" s="304" customFormat="1" ht="22.8" customHeight="1" spans="1:18">
      <c r="A579" s="309" t="s">
        <v>1029</v>
      </c>
      <c r="B579" s="309"/>
      <c r="C579" s="309"/>
      <c r="D579" s="309" t="s">
        <v>1029</v>
      </c>
      <c r="E579" s="309" t="s">
        <v>376</v>
      </c>
      <c r="F579" s="313">
        <v>90.1976</v>
      </c>
      <c r="G579" s="313"/>
      <c r="H579" s="313">
        <v>81.8936</v>
      </c>
      <c r="I579" s="313"/>
      <c r="J579" s="313"/>
      <c r="K579" s="313">
        <v>8.304</v>
      </c>
      <c r="L579" s="313"/>
      <c r="M579" s="313"/>
      <c r="N579" s="313"/>
      <c r="O579" s="313"/>
      <c r="P579" s="313"/>
      <c r="Q579" s="313"/>
      <c r="R579" s="313"/>
    </row>
    <row r="580" s="304" customFormat="1" ht="22.8" customHeight="1" spans="1:18">
      <c r="A580" s="309" t="s">
        <v>1029</v>
      </c>
      <c r="B580" s="309" t="s">
        <v>565</v>
      </c>
      <c r="C580" s="309"/>
      <c r="D580" s="309" t="s">
        <v>1030</v>
      </c>
      <c r="E580" s="309" t="s">
        <v>377</v>
      </c>
      <c r="F580" s="313">
        <v>90.1976</v>
      </c>
      <c r="G580" s="313"/>
      <c r="H580" s="313">
        <v>81.8936</v>
      </c>
      <c r="I580" s="313"/>
      <c r="J580" s="313"/>
      <c r="K580" s="313">
        <v>8.304</v>
      </c>
      <c r="L580" s="313"/>
      <c r="M580" s="313"/>
      <c r="N580" s="313"/>
      <c r="O580" s="313"/>
      <c r="P580" s="313"/>
      <c r="Q580" s="313"/>
      <c r="R580" s="313"/>
    </row>
    <row r="581" s="304" customFormat="1" ht="22.8" customHeight="1" spans="1:18">
      <c r="A581" s="314" t="s">
        <v>1029</v>
      </c>
      <c r="B581" s="314" t="s">
        <v>565</v>
      </c>
      <c r="C581" s="314" t="s">
        <v>565</v>
      </c>
      <c r="D581" s="315" t="s">
        <v>1031</v>
      </c>
      <c r="E581" s="316" t="s">
        <v>567</v>
      </c>
      <c r="F581" s="317">
        <v>90.1976</v>
      </c>
      <c r="G581" s="318"/>
      <c r="H581" s="318">
        <v>81.8936</v>
      </c>
      <c r="I581" s="318"/>
      <c r="J581" s="318"/>
      <c r="K581" s="318">
        <v>8.304</v>
      </c>
      <c r="L581" s="318"/>
      <c r="M581" s="318"/>
      <c r="N581" s="318"/>
      <c r="O581" s="318"/>
      <c r="P581" s="318"/>
      <c r="Q581" s="318"/>
      <c r="R581" s="318"/>
    </row>
    <row r="582" s="304" customFormat="1" ht="22.8" customHeight="1" spans="1:18">
      <c r="A582" s="309"/>
      <c r="B582" s="309"/>
      <c r="C582" s="309"/>
      <c r="D582" s="312" t="s">
        <v>1065</v>
      </c>
      <c r="E582" s="312" t="s">
        <v>1066</v>
      </c>
      <c r="F582" s="310">
        <v>12.5976</v>
      </c>
      <c r="G582" s="310"/>
      <c r="H582" s="310">
        <v>12.1836</v>
      </c>
      <c r="I582" s="310"/>
      <c r="J582" s="310"/>
      <c r="K582" s="310">
        <v>0.414</v>
      </c>
      <c r="L582" s="310"/>
      <c r="M582" s="310"/>
      <c r="N582" s="310"/>
      <c r="O582" s="310"/>
      <c r="P582" s="310"/>
      <c r="Q582" s="310"/>
      <c r="R582" s="310"/>
    </row>
    <row r="583" s="304" customFormat="1" ht="22.8" customHeight="1" spans="1:18">
      <c r="A583" s="309" t="s">
        <v>568</v>
      </c>
      <c r="B583" s="309"/>
      <c r="C583" s="309"/>
      <c r="D583" s="309" t="s">
        <v>568</v>
      </c>
      <c r="E583" s="309" t="s">
        <v>264</v>
      </c>
      <c r="F583" s="313">
        <v>12.1836</v>
      </c>
      <c r="G583" s="313"/>
      <c r="H583" s="313">
        <v>12.1836</v>
      </c>
      <c r="I583" s="313"/>
      <c r="J583" s="313"/>
      <c r="K583" s="313"/>
      <c r="L583" s="313"/>
      <c r="M583" s="313"/>
      <c r="N583" s="313"/>
      <c r="O583" s="313"/>
      <c r="P583" s="313"/>
      <c r="Q583" s="313"/>
      <c r="R583" s="313"/>
    </row>
    <row r="584" s="304" customFormat="1" ht="22.8" customHeight="1" spans="1:18">
      <c r="A584" s="309" t="s">
        <v>568</v>
      </c>
      <c r="B584" s="309" t="s">
        <v>569</v>
      </c>
      <c r="C584" s="309"/>
      <c r="D584" s="309" t="s">
        <v>570</v>
      </c>
      <c r="E584" s="309" t="s">
        <v>277</v>
      </c>
      <c r="F584" s="313">
        <v>12.1836</v>
      </c>
      <c r="G584" s="313"/>
      <c r="H584" s="313">
        <v>12.1836</v>
      </c>
      <c r="I584" s="313"/>
      <c r="J584" s="313"/>
      <c r="K584" s="313"/>
      <c r="L584" s="313"/>
      <c r="M584" s="313"/>
      <c r="N584" s="313"/>
      <c r="O584" s="313"/>
      <c r="P584" s="313"/>
      <c r="Q584" s="313"/>
      <c r="R584" s="313"/>
    </row>
    <row r="585" s="304" customFormat="1" ht="22.8" customHeight="1" spans="1:18">
      <c r="A585" s="314" t="s">
        <v>568</v>
      </c>
      <c r="B585" s="314" t="s">
        <v>569</v>
      </c>
      <c r="C585" s="314" t="s">
        <v>583</v>
      </c>
      <c r="D585" s="315" t="s">
        <v>1279</v>
      </c>
      <c r="E585" s="316" t="s">
        <v>1280</v>
      </c>
      <c r="F585" s="317">
        <v>12.1836</v>
      </c>
      <c r="G585" s="318"/>
      <c r="H585" s="318">
        <v>12.1836</v>
      </c>
      <c r="I585" s="318"/>
      <c r="J585" s="318"/>
      <c r="K585" s="318"/>
      <c r="L585" s="318"/>
      <c r="M585" s="318"/>
      <c r="N585" s="318"/>
      <c r="O585" s="318"/>
      <c r="P585" s="318"/>
      <c r="Q585" s="318"/>
      <c r="R585" s="318"/>
    </row>
    <row r="586" s="304" customFormat="1" ht="22.8" customHeight="1" spans="1:18">
      <c r="A586" s="309" t="s">
        <v>1029</v>
      </c>
      <c r="B586" s="309"/>
      <c r="C586" s="309"/>
      <c r="D586" s="309" t="s">
        <v>1029</v>
      </c>
      <c r="E586" s="309" t="s">
        <v>376</v>
      </c>
      <c r="F586" s="313">
        <v>0.414</v>
      </c>
      <c r="G586" s="313"/>
      <c r="H586" s="313"/>
      <c r="I586" s="313"/>
      <c r="J586" s="313"/>
      <c r="K586" s="313">
        <v>0.414</v>
      </c>
      <c r="L586" s="313"/>
      <c r="M586" s="313"/>
      <c r="N586" s="313"/>
      <c r="O586" s="313"/>
      <c r="P586" s="313"/>
      <c r="Q586" s="313"/>
      <c r="R586" s="313"/>
    </row>
    <row r="587" s="304" customFormat="1" ht="22.8" customHeight="1" spans="1:18">
      <c r="A587" s="309" t="s">
        <v>1029</v>
      </c>
      <c r="B587" s="309" t="s">
        <v>565</v>
      </c>
      <c r="C587" s="309"/>
      <c r="D587" s="309" t="s">
        <v>1030</v>
      </c>
      <c r="E587" s="309" t="s">
        <v>377</v>
      </c>
      <c r="F587" s="313">
        <v>0.414</v>
      </c>
      <c r="G587" s="313"/>
      <c r="H587" s="313"/>
      <c r="I587" s="313"/>
      <c r="J587" s="313"/>
      <c r="K587" s="313">
        <v>0.414</v>
      </c>
      <c r="L587" s="313"/>
      <c r="M587" s="313"/>
      <c r="N587" s="313"/>
      <c r="O587" s="313"/>
      <c r="P587" s="313"/>
      <c r="Q587" s="313"/>
      <c r="R587" s="313"/>
    </row>
    <row r="588" s="304" customFormat="1" ht="22.8" customHeight="1" spans="1:18">
      <c r="A588" s="314" t="s">
        <v>1029</v>
      </c>
      <c r="B588" s="314" t="s">
        <v>565</v>
      </c>
      <c r="C588" s="314" t="s">
        <v>565</v>
      </c>
      <c r="D588" s="315" t="s">
        <v>1031</v>
      </c>
      <c r="E588" s="316" t="s">
        <v>567</v>
      </c>
      <c r="F588" s="317">
        <v>0.414</v>
      </c>
      <c r="G588" s="318"/>
      <c r="H588" s="318"/>
      <c r="I588" s="318"/>
      <c r="J588" s="318"/>
      <c r="K588" s="318">
        <v>0.414</v>
      </c>
      <c r="L588" s="318"/>
      <c r="M588" s="318"/>
      <c r="N588" s="318"/>
      <c r="O588" s="318"/>
      <c r="P588" s="318"/>
      <c r="Q588" s="318"/>
      <c r="R588" s="318"/>
    </row>
    <row r="589" s="304" customFormat="1" ht="22.8" customHeight="1" spans="1:18">
      <c r="A589" s="309"/>
      <c r="B589" s="309"/>
      <c r="C589" s="309"/>
      <c r="D589" s="312" t="s">
        <v>1067</v>
      </c>
      <c r="E589" s="312" t="s">
        <v>1068</v>
      </c>
      <c r="F589" s="310">
        <v>9.2252</v>
      </c>
      <c r="G589" s="310"/>
      <c r="H589" s="310">
        <v>6.9572</v>
      </c>
      <c r="I589" s="310"/>
      <c r="J589" s="310"/>
      <c r="K589" s="310">
        <v>2.268</v>
      </c>
      <c r="L589" s="310"/>
      <c r="M589" s="310"/>
      <c r="N589" s="310"/>
      <c r="O589" s="310"/>
      <c r="P589" s="310"/>
      <c r="Q589" s="310"/>
      <c r="R589" s="310"/>
    </row>
    <row r="590" s="304" customFormat="1" ht="22.8" customHeight="1" spans="1:18">
      <c r="A590" s="309" t="s">
        <v>1029</v>
      </c>
      <c r="B590" s="309"/>
      <c r="C590" s="309"/>
      <c r="D590" s="309" t="s">
        <v>1029</v>
      </c>
      <c r="E590" s="309" t="s">
        <v>376</v>
      </c>
      <c r="F590" s="313">
        <v>9.2252</v>
      </c>
      <c r="G590" s="313"/>
      <c r="H590" s="313">
        <v>6.9572</v>
      </c>
      <c r="I590" s="313"/>
      <c r="J590" s="313"/>
      <c r="K590" s="313">
        <v>2.268</v>
      </c>
      <c r="L590" s="313"/>
      <c r="M590" s="313"/>
      <c r="N590" s="313"/>
      <c r="O590" s="313"/>
      <c r="P590" s="313"/>
      <c r="Q590" s="313"/>
      <c r="R590" s="313"/>
    </row>
    <row r="591" s="304" customFormat="1" ht="22.8" customHeight="1" spans="1:18">
      <c r="A591" s="309" t="s">
        <v>1029</v>
      </c>
      <c r="B591" s="309" t="s">
        <v>645</v>
      </c>
      <c r="C591" s="309"/>
      <c r="D591" s="309" t="s">
        <v>1069</v>
      </c>
      <c r="E591" s="309" t="s">
        <v>384</v>
      </c>
      <c r="F591" s="313">
        <v>9.2252</v>
      </c>
      <c r="G591" s="313"/>
      <c r="H591" s="313">
        <v>6.9572</v>
      </c>
      <c r="I591" s="313"/>
      <c r="J591" s="313"/>
      <c r="K591" s="313">
        <v>2.268</v>
      </c>
      <c r="L591" s="313"/>
      <c r="M591" s="313"/>
      <c r="N591" s="313"/>
      <c r="O591" s="313"/>
      <c r="P591" s="313"/>
      <c r="Q591" s="313"/>
      <c r="R591" s="313"/>
    </row>
    <row r="592" s="304" customFormat="1" ht="22.8" customHeight="1" spans="1:18">
      <c r="A592" s="314" t="s">
        <v>1029</v>
      </c>
      <c r="B592" s="314" t="s">
        <v>645</v>
      </c>
      <c r="C592" s="314" t="s">
        <v>565</v>
      </c>
      <c r="D592" s="315" t="s">
        <v>1070</v>
      </c>
      <c r="E592" s="316" t="s">
        <v>1071</v>
      </c>
      <c r="F592" s="317">
        <v>9.2252</v>
      </c>
      <c r="G592" s="318"/>
      <c r="H592" s="318">
        <v>6.9572</v>
      </c>
      <c r="I592" s="318"/>
      <c r="J592" s="318"/>
      <c r="K592" s="318">
        <v>2.268</v>
      </c>
      <c r="L592" s="318"/>
      <c r="M592" s="318"/>
      <c r="N592" s="318"/>
      <c r="O592" s="318"/>
      <c r="P592" s="318"/>
      <c r="Q592" s="318"/>
      <c r="R592" s="318"/>
    </row>
    <row r="593" s="304" customFormat="1" ht="22.8" customHeight="1" spans="1:18">
      <c r="A593" s="309"/>
      <c r="B593" s="309"/>
      <c r="C593" s="309"/>
      <c r="D593" s="312" t="s">
        <v>1072</v>
      </c>
      <c r="E593" s="312" t="s">
        <v>1073</v>
      </c>
      <c r="F593" s="310">
        <v>41.598</v>
      </c>
      <c r="G593" s="310"/>
      <c r="H593" s="310">
        <v>38.358</v>
      </c>
      <c r="I593" s="310"/>
      <c r="J593" s="310"/>
      <c r="K593" s="310">
        <v>3.24</v>
      </c>
      <c r="L593" s="310"/>
      <c r="M593" s="310"/>
      <c r="N593" s="310"/>
      <c r="O593" s="310"/>
      <c r="P593" s="310"/>
      <c r="Q593" s="310"/>
      <c r="R593" s="310"/>
    </row>
    <row r="594" s="304" customFormat="1" ht="22.8" customHeight="1" spans="1:18">
      <c r="A594" s="309" t="s">
        <v>568</v>
      </c>
      <c r="B594" s="309"/>
      <c r="C594" s="309"/>
      <c r="D594" s="309" t="s">
        <v>568</v>
      </c>
      <c r="E594" s="309" t="s">
        <v>264</v>
      </c>
      <c r="F594" s="313">
        <v>38.358</v>
      </c>
      <c r="G594" s="313"/>
      <c r="H594" s="313">
        <v>38.358</v>
      </c>
      <c r="I594" s="313"/>
      <c r="J594" s="313"/>
      <c r="K594" s="313"/>
      <c r="L594" s="313"/>
      <c r="M594" s="313"/>
      <c r="N594" s="313"/>
      <c r="O594" s="313"/>
      <c r="P594" s="313"/>
      <c r="Q594" s="313"/>
      <c r="R594" s="313"/>
    </row>
    <row r="595" s="304" customFormat="1" ht="22.8" customHeight="1" spans="1:18">
      <c r="A595" s="309" t="s">
        <v>568</v>
      </c>
      <c r="B595" s="309" t="s">
        <v>569</v>
      </c>
      <c r="C595" s="309"/>
      <c r="D595" s="309" t="s">
        <v>570</v>
      </c>
      <c r="E595" s="309" t="s">
        <v>277</v>
      </c>
      <c r="F595" s="313">
        <v>38.358</v>
      </c>
      <c r="G595" s="313"/>
      <c r="H595" s="313">
        <v>38.358</v>
      </c>
      <c r="I595" s="313"/>
      <c r="J595" s="313"/>
      <c r="K595" s="313"/>
      <c r="L595" s="313"/>
      <c r="M595" s="313"/>
      <c r="N595" s="313"/>
      <c r="O595" s="313"/>
      <c r="P595" s="313"/>
      <c r="Q595" s="313"/>
      <c r="R595" s="313"/>
    </row>
    <row r="596" s="304" customFormat="1" ht="22.8" customHeight="1" spans="1:18">
      <c r="A596" s="314" t="s">
        <v>568</v>
      </c>
      <c r="B596" s="314" t="s">
        <v>569</v>
      </c>
      <c r="C596" s="314" t="s">
        <v>583</v>
      </c>
      <c r="D596" s="315" t="s">
        <v>1279</v>
      </c>
      <c r="E596" s="316" t="s">
        <v>1280</v>
      </c>
      <c r="F596" s="317">
        <v>38.358</v>
      </c>
      <c r="G596" s="318"/>
      <c r="H596" s="318">
        <v>38.358</v>
      </c>
      <c r="I596" s="318"/>
      <c r="J596" s="318"/>
      <c r="K596" s="318"/>
      <c r="L596" s="318"/>
      <c r="M596" s="318"/>
      <c r="N596" s="318"/>
      <c r="O596" s="318"/>
      <c r="P596" s="318"/>
      <c r="Q596" s="318"/>
      <c r="R596" s="318"/>
    </row>
    <row r="597" s="304" customFormat="1" ht="22.8" customHeight="1" spans="1:18">
      <c r="A597" s="309" t="s">
        <v>1029</v>
      </c>
      <c r="B597" s="309"/>
      <c r="C597" s="309"/>
      <c r="D597" s="309" t="s">
        <v>1029</v>
      </c>
      <c r="E597" s="309" t="s">
        <v>376</v>
      </c>
      <c r="F597" s="313">
        <v>3.24</v>
      </c>
      <c r="G597" s="313"/>
      <c r="H597" s="313"/>
      <c r="I597" s="313"/>
      <c r="J597" s="313"/>
      <c r="K597" s="313">
        <v>3.24</v>
      </c>
      <c r="L597" s="313"/>
      <c r="M597" s="313"/>
      <c r="N597" s="313"/>
      <c r="O597" s="313"/>
      <c r="P597" s="313"/>
      <c r="Q597" s="313"/>
      <c r="R597" s="313"/>
    </row>
    <row r="598" s="304" customFormat="1" ht="22.8" customHeight="1" spans="1:18">
      <c r="A598" s="309" t="s">
        <v>1029</v>
      </c>
      <c r="B598" s="309" t="s">
        <v>565</v>
      </c>
      <c r="C598" s="309"/>
      <c r="D598" s="309" t="s">
        <v>1030</v>
      </c>
      <c r="E598" s="309" t="s">
        <v>377</v>
      </c>
      <c r="F598" s="313">
        <v>3.24</v>
      </c>
      <c r="G598" s="313"/>
      <c r="H598" s="313"/>
      <c r="I598" s="313"/>
      <c r="J598" s="313"/>
      <c r="K598" s="313">
        <v>3.24</v>
      </c>
      <c r="L598" s="313"/>
      <c r="M598" s="313"/>
      <c r="N598" s="313"/>
      <c r="O598" s="313"/>
      <c r="P598" s="313"/>
      <c r="Q598" s="313"/>
      <c r="R598" s="313"/>
    </row>
    <row r="599" s="304" customFormat="1" ht="22.8" customHeight="1" spans="1:18">
      <c r="A599" s="314" t="s">
        <v>1029</v>
      </c>
      <c r="B599" s="314" t="s">
        <v>565</v>
      </c>
      <c r="C599" s="314" t="s">
        <v>583</v>
      </c>
      <c r="D599" s="315" t="s">
        <v>1262</v>
      </c>
      <c r="E599" s="316" t="s">
        <v>790</v>
      </c>
      <c r="F599" s="317">
        <v>3.24</v>
      </c>
      <c r="G599" s="318"/>
      <c r="H599" s="318"/>
      <c r="I599" s="318"/>
      <c r="J599" s="318"/>
      <c r="K599" s="318">
        <v>3.24</v>
      </c>
      <c r="L599" s="318"/>
      <c r="M599" s="318"/>
      <c r="N599" s="318"/>
      <c r="O599" s="318"/>
      <c r="P599" s="318"/>
      <c r="Q599" s="318"/>
      <c r="R599" s="318"/>
    </row>
    <row r="600" s="304" customFormat="1" ht="22.8" customHeight="1" spans="1:18">
      <c r="A600" s="309"/>
      <c r="B600" s="309"/>
      <c r="C600" s="309"/>
      <c r="D600" s="311" t="s">
        <v>1074</v>
      </c>
      <c r="E600" s="311" t="s">
        <v>1075</v>
      </c>
      <c r="F600" s="310">
        <v>177.0292</v>
      </c>
      <c r="G600" s="310"/>
      <c r="H600" s="310">
        <v>157.5172</v>
      </c>
      <c r="I600" s="310"/>
      <c r="J600" s="310"/>
      <c r="K600" s="310">
        <v>19.512</v>
      </c>
      <c r="L600" s="310"/>
      <c r="M600" s="310"/>
      <c r="N600" s="310"/>
      <c r="O600" s="310"/>
      <c r="P600" s="310"/>
      <c r="Q600" s="310"/>
      <c r="R600" s="310"/>
    </row>
    <row r="601" s="304" customFormat="1" ht="22.8" customHeight="1" spans="1:18">
      <c r="A601" s="309"/>
      <c r="B601" s="309"/>
      <c r="C601" s="309"/>
      <c r="D601" s="312" t="s">
        <v>1076</v>
      </c>
      <c r="E601" s="312" t="s">
        <v>1077</v>
      </c>
      <c r="F601" s="310">
        <v>177.0292</v>
      </c>
      <c r="G601" s="310"/>
      <c r="H601" s="310">
        <v>157.5172</v>
      </c>
      <c r="I601" s="310"/>
      <c r="J601" s="310"/>
      <c r="K601" s="310">
        <v>19.512</v>
      </c>
      <c r="L601" s="310"/>
      <c r="M601" s="310"/>
      <c r="N601" s="310"/>
      <c r="O601" s="310"/>
      <c r="P601" s="310"/>
      <c r="Q601" s="310"/>
      <c r="R601" s="310"/>
    </row>
    <row r="602" s="304" customFormat="1" ht="22.8" customHeight="1" spans="1:18">
      <c r="A602" s="309" t="s">
        <v>1078</v>
      </c>
      <c r="B602" s="309"/>
      <c r="C602" s="309"/>
      <c r="D602" s="309" t="s">
        <v>1078</v>
      </c>
      <c r="E602" s="309" t="s">
        <v>425</v>
      </c>
      <c r="F602" s="313">
        <v>177.0292</v>
      </c>
      <c r="G602" s="313"/>
      <c r="H602" s="313">
        <v>157.5172</v>
      </c>
      <c r="I602" s="313"/>
      <c r="J602" s="313"/>
      <c r="K602" s="313">
        <v>19.512</v>
      </c>
      <c r="L602" s="313"/>
      <c r="M602" s="313"/>
      <c r="N602" s="313"/>
      <c r="O602" s="313"/>
      <c r="P602" s="313"/>
      <c r="Q602" s="313"/>
      <c r="R602" s="313"/>
    </row>
    <row r="603" s="304" customFormat="1" ht="22.8" customHeight="1" spans="1:18">
      <c r="A603" s="309" t="s">
        <v>1078</v>
      </c>
      <c r="B603" s="309" t="s">
        <v>565</v>
      </c>
      <c r="C603" s="309"/>
      <c r="D603" s="309" t="s">
        <v>1079</v>
      </c>
      <c r="E603" s="309" t="s">
        <v>426</v>
      </c>
      <c r="F603" s="313">
        <v>177.0292</v>
      </c>
      <c r="G603" s="313"/>
      <c r="H603" s="313">
        <v>157.5172</v>
      </c>
      <c r="I603" s="313"/>
      <c r="J603" s="313"/>
      <c r="K603" s="313">
        <v>19.512</v>
      </c>
      <c r="L603" s="313"/>
      <c r="M603" s="313"/>
      <c r="N603" s="313"/>
      <c r="O603" s="313"/>
      <c r="P603" s="313"/>
      <c r="Q603" s="313"/>
      <c r="R603" s="313"/>
    </row>
    <row r="604" s="304" customFormat="1" ht="22.8" customHeight="1" spans="1:18">
      <c r="A604" s="314" t="s">
        <v>1078</v>
      </c>
      <c r="B604" s="314" t="s">
        <v>565</v>
      </c>
      <c r="C604" s="314" t="s">
        <v>565</v>
      </c>
      <c r="D604" s="315" t="s">
        <v>1080</v>
      </c>
      <c r="E604" s="316" t="s">
        <v>567</v>
      </c>
      <c r="F604" s="317">
        <v>177.0292</v>
      </c>
      <c r="G604" s="318"/>
      <c r="H604" s="318">
        <v>157.5172</v>
      </c>
      <c r="I604" s="318"/>
      <c r="J604" s="318"/>
      <c r="K604" s="318">
        <v>19.512</v>
      </c>
      <c r="L604" s="318"/>
      <c r="M604" s="318"/>
      <c r="N604" s="318"/>
      <c r="O604" s="318"/>
      <c r="P604" s="318"/>
      <c r="Q604" s="318"/>
      <c r="R604" s="318"/>
    </row>
    <row r="605" s="304" customFormat="1" ht="22.8" customHeight="1" spans="1:18">
      <c r="A605" s="309"/>
      <c r="B605" s="309"/>
      <c r="C605" s="309"/>
      <c r="D605" s="311" t="s">
        <v>1081</v>
      </c>
      <c r="E605" s="311" t="s">
        <v>1082</v>
      </c>
      <c r="F605" s="310">
        <v>0.8956</v>
      </c>
      <c r="G605" s="310"/>
      <c r="H605" s="310">
        <v>0.8956</v>
      </c>
      <c r="I605" s="310"/>
      <c r="J605" s="310"/>
      <c r="K605" s="310"/>
      <c r="L605" s="310"/>
      <c r="M605" s="310"/>
      <c r="N605" s="310"/>
      <c r="O605" s="310"/>
      <c r="P605" s="310"/>
      <c r="Q605" s="310"/>
      <c r="R605" s="310"/>
    </row>
    <row r="606" s="304" customFormat="1" ht="22.8" customHeight="1" spans="1:18">
      <c r="A606" s="309"/>
      <c r="B606" s="309"/>
      <c r="C606" s="309"/>
      <c r="D606" s="312" t="s">
        <v>1083</v>
      </c>
      <c r="E606" s="312" t="s">
        <v>1084</v>
      </c>
      <c r="F606" s="310">
        <v>0.8956</v>
      </c>
      <c r="G606" s="310"/>
      <c r="H606" s="310">
        <v>0.8956</v>
      </c>
      <c r="I606" s="310"/>
      <c r="J606" s="310"/>
      <c r="K606" s="310"/>
      <c r="L606" s="310"/>
      <c r="M606" s="310"/>
      <c r="N606" s="310"/>
      <c r="O606" s="310"/>
      <c r="P606" s="310"/>
      <c r="Q606" s="310"/>
      <c r="R606" s="310"/>
    </row>
    <row r="607" s="304" customFormat="1" ht="22.8" customHeight="1" spans="1:18">
      <c r="A607" s="309" t="s">
        <v>568</v>
      </c>
      <c r="B607" s="309"/>
      <c r="C607" s="309"/>
      <c r="D607" s="309" t="s">
        <v>568</v>
      </c>
      <c r="E607" s="309" t="s">
        <v>264</v>
      </c>
      <c r="F607" s="313">
        <v>0.8956</v>
      </c>
      <c r="G607" s="313"/>
      <c r="H607" s="313">
        <v>0.8956</v>
      </c>
      <c r="I607" s="313"/>
      <c r="J607" s="313"/>
      <c r="K607" s="313"/>
      <c r="L607" s="313"/>
      <c r="M607" s="313"/>
      <c r="N607" s="313"/>
      <c r="O607" s="313"/>
      <c r="P607" s="313"/>
      <c r="Q607" s="313"/>
      <c r="R607" s="313"/>
    </row>
    <row r="608" s="304" customFormat="1" ht="22.8" customHeight="1" spans="1:18">
      <c r="A608" s="309" t="s">
        <v>568</v>
      </c>
      <c r="B608" s="309" t="s">
        <v>569</v>
      </c>
      <c r="C608" s="309"/>
      <c r="D608" s="309" t="s">
        <v>570</v>
      </c>
      <c r="E608" s="309" t="s">
        <v>277</v>
      </c>
      <c r="F608" s="313">
        <v>0.8956</v>
      </c>
      <c r="G608" s="313"/>
      <c r="H608" s="313">
        <v>0.8956</v>
      </c>
      <c r="I608" s="313"/>
      <c r="J608" s="313"/>
      <c r="K608" s="313"/>
      <c r="L608" s="313"/>
      <c r="M608" s="313"/>
      <c r="N608" s="313"/>
      <c r="O608" s="313"/>
      <c r="P608" s="313"/>
      <c r="Q608" s="313"/>
      <c r="R608" s="313"/>
    </row>
    <row r="609" s="304" customFormat="1" ht="22.8" customHeight="1" spans="1:18">
      <c r="A609" s="314" t="s">
        <v>568</v>
      </c>
      <c r="B609" s="314" t="s">
        <v>569</v>
      </c>
      <c r="C609" s="314" t="s">
        <v>583</v>
      </c>
      <c r="D609" s="315" t="s">
        <v>1279</v>
      </c>
      <c r="E609" s="316" t="s">
        <v>1280</v>
      </c>
      <c r="F609" s="317">
        <v>0.8956</v>
      </c>
      <c r="G609" s="318"/>
      <c r="H609" s="318">
        <v>0.8956</v>
      </c>
      <c r="I609" s="318"/>
      <c r="J609" s="318"/>
      <c r="K609" s="318"/>
      <c r="L609" s="318"/>
      <c r="M609" s="318"/>
      <c r="N609" s="318"/>
      <c r="O609" s="318"/>
      <c r="P609" s="318"/>
      <c r="Q609" s="318"/>
      <c r="R609" s="318"/>
    </row>
    <row r="610" s="304" customFormat="1" ht="22.8" customHeight="1" spans="1:18">
      <c r="A610" s="309"/>
      <c r="B610" s="309"/>
      <c r="C610" s="309"/>
      <c r="D610" s="311" t="s">
        <v>1085</v>
      </c>
      <c r="E610" s="311" t="s">
        <v>1086</v>
      </c>
      <c r="F610" s="310">
        <v>95.0144</v>
      </c>
      <c r="G610" s="310"/>
      <c r="H610" s="310">
        <v>87.9428</v>
      </c>
      <c r="I610" s="310"/>
      <c r="J610" s="310"/>
      <c r="K610" s="310">
        <v>6.48</v>
      </c>
      <c r="L610" s="310"/>
      <c r="M610" s="310"/>
      <c r="N610" s="310"/>
      <c r="O610" s="310"/>
      <c r="P610" s="310"/>
      <c r="Q610" s="310"/>
      <c r="R610" s="310">
        <v>0.5916</v>
      </c>
    </row>
    <row r="611" s="304" customFormat="1" ht="22.8" customHeight="1" spans="1:18">
      <c r="A611" s="309"/>
      <c r="B611" s="309"/>
      <c r="C611" s="309"/>
      <c r="D611" s="312" t="s">
        <v>1087</v>
      </c>
      <c r="E611" s="312" t="s">
        <v>1088</v>
      </c>
      <c r="F611" s="310">
        <v>95.0144</v>
      </c>
      <c r="G611" s="310"/>
      <c r="H611" s="310">
        <v>87.9428</v>
      </c>
      <c r="I611" s="310"/>
      <c r="J611" s="310"/>
      <c r="K611" s="310">
        <v>6.48</v>
      </c>
      <c r="L611" s="310"/>
      <c r="M611" s="310"/>
      <c r="N611" s="310"/>
      <c r="O611" s="310"/>
      <c r="P611" s="310"/>
      <c r="Q611" s="310"/>
      <c r="R611" s="310">
        <v>0.5916</v>
      </c>
    </row>
    <row r="612" s="304" customFormat="1" ht="22.8" customHeight="1" spans="1:18">
      <c r="A612" s="309" t="s">
        <v>562</v>
      </c>
      <c r="B612" s="309"/>
      <c r="C612" s="309"/>
      <c r="D612" s="309" t="s">
        <v>562</v>
      </c>
      <c r="E612" s="309" t="s">
        <v>143</v>
      </c>
      <c r="F612" s="313">
        <v>95.0144</v>
      </c>
      <c r="G612" s="313"/>
      <c r="H612" s="313">
        <v>87.9428</v>
      </c>
      <c r="I612" s="313"/>
      <c r="J612" s="313"/>
      <c r="K612" s="313">
        <v>6.48</v>
      </c>
      <c r="L612" s="313"/>
      <c r="M612" s="313"/>
      <c r="N612" s="313"/>
      <c r="O612" s="313"/>
      <c r="P612" s="313"/>
      <c r="Q612" s="313"/>
      <c r="R612" s="313">
        <v>0.5916</v>
      </c>
    </row>
    <row r="613" s="304" customFormat="1" ht="22.8" customHeight="1" spans="1:18">
      <c r="A613" s="309" t="s">
        <v>562</v>
      </c>
      <c r="B613" s="309" t="s">
        <v>794</v>
      </c>
      <c r="C613" s="309"/>
      <c r="D613" s="309" t="s">
        <v>1089</v>
      </c>
      <c r="E613" s="309" t="s">
        <v>155</v>
      </c>
      <c r="F613" s="313">
        <v>95.0144</v>
      </c>
      <c r="G613" s="313"/>
      <c r="H613" s="313">
        <v>87.9428</v>
      </c>
      <c r="I613" s="313"/>
      <c r="J613" s="313"/>
      <c r="K613" s="313">
        <v>6.48</v>
      </c>
      <c r="L613" s="313"/>
      <c r="M613" s="313"/>
      <c r="N613" s="313"/>
      <c r="O613" s="313"/>
      <c r="P613" s="313"/>
      <c r="Q613" s="313"/>
      <c r="R613" s="313">
        <v>0.5916</v>
      </c>
    </row>
    <row r="614" s="304" customFormat="1" ht="22.8" customHeight="1" spans="1:18">
      <c r="A614" s="314" t="s">
        <v>562</v>
      </c>
      <c r="B614" s="314" t="s">
        <v>794</v>
      </c>
      <c r="C614" s="314" t="s">
        <v>565</v>
      </c>
      <c r="D614" s="315" t="s">
        <v>1090</v>
      </c>
      <c r="E614" s="316" t="s">
        <v>567</v>
      </c>
      <c r="F614" s="317">
        <v>95.0144</v>
      </c>
      <c r="G614" s="318"/>
      <c r="H614" s="318">
        <v>87.9428</v>
      </c>
      <c r="I614" s="318"/>
      <c r="J614" s="318"/>
      <c r="K614" s="318">
        <v>6.48</v>
      </c>
      <c r="L614" s="318"/>
      <c r="M614" s="318"/>
      <c r="N614" s="318"/>
      <c r="O614" s="318"/>
      <c r="P614" s="318"/>
      <c r="Q614" s="318"/>
      <c r="R614" s="318">
        <v>0.5916</v>
      </c>
    </row>
    <row r="615" s="304" customFormat="1" ht="22.8" customHeight="1" spans="1:18">
      <c r="A615" s="309"/>
      <c r="B615" s="309"/>
      <c r="C615" s="309"/>
      <c r="D615" s="311" t="s">
        <v>1091</v>
      </c>
      <c r="E615" s="311" t="s">
        <v>1092</v>
      </c>
      <c r="F615" s="310">
        <v>110.9768</v>
      </c>
      <c r="G615" s="310">
        <v>8.8684</v>
      </c>
      <c r="H615" s="310">
        <v>88.8484</v>
      </c>
      <c r="I615" s="310"/>
      <c r="J615" s="310"/>
      <c r="K615" s="310">
        <v>13.26</v>
      </c>
      <c r="L615" s="310"/>
      <c r="M615" s="310"/>
      <c r="N615" s="310"/>
      <c r="O615" s="310"/>
      <c r="P615" s="310"/>
      <c r="Q615" s="310"/>
      <c r="R615" s="310"/>
    </row>
    <row r="616" s="304" customFormat="1" ht="22.8" customHeight="1" spans="1:18">
      <c r="A616" s="309"/>
      <c r="B616" s="309"/>
      <c r="C616" s="309"/>
      <c r="D616" s="312" t="s">
        <v>1093</v>
      </c>
      <c r="E616" s="312" t="s">
        <v>1094</v>
      </c>
      <c r="F616" s="310">
        <v>53.4992</v>
      </c>
      <c r="G616" s="310">
        <v>8.8684</v>
      </c>
      <c r="H616" s="310">
        <v>37.9948</v>
      </c>
      <c r="I616" s="310"/>
      <c r="J616" s="310"/>
      <c r="K616" s="310">
        <v>6.636</v>
      </c>
      <c r="L616" s="310"/>
      <c r="M616" s="310"/>
      <c r="N616" s="310"/>
      <c r="O616" s="310"/>
      <c r="P616" s="310"/>
      <c r="Q616" s="310"/>
      <c r="R616" s="310"/>
    </row>
    <row r="617" s="304" customFormat="1" ht="22.8" customHeight="1" spans="1:18">
      <c r="A617" s="309" t="s">
        <v>568</v>
      </c>
      <c r="B617" s="309"/>
      <c r="C617" s="309"/>
      <c r="D617" s="309" t="s">
        <v>568</v>
      </c>
      <c r="E617" s="309" t="s">
        <v>264</v>
      </c>
      <c r="F617" s="313">
        <v>53.4992</v>
      </c>
      <c r="G617" s="313">
        <v>8.8684</v>
      </c>
      <c r="H617" s="313">
        <v>37.9948</v>
      </c>
      <c r="I617" s="313"/>
      <c r="J617" s="313"/>
      <c r="K617" s="313">
        <v>6.636</v>
      </c>
      <c r="L617" s="313"/>
      <c r="M617" s="313"/>
      <c r="N617" s="313"/>
      <c r="O617" s="313"/>
      <c r="P617" s="313"/>
      <c r="Q617" s="313"/>
      <c r="R617" s="313"/>
    </row>
    <row r="618" s="304" customFormat="1" ht="22.8" customHeight="1" spans="1:18">
      <c r="A618" s="309" t="s">
        <v>568</v>
      </c>
      <c r="B618" s="309" t="s">
        <v>569</v>
      </c>
      <c r="C618" s="309"/>
      <c r="D618" s="309" t="s">
        <v>570</v>
      </c>
      <c r="E618" s="309" t="s">
        <v>277</v>
      </c>
      <c r="F618" s="313">
        <v>46.8632</v>
      </c>
      <c r="G618" s="313">
        <v>8.8684</v>
      </c>
      <c r="H618" s="313">
        <v>37.9948</v>
      </c>
      <c r="I618" s="313"/>
      <c r="J618" s="313"/>
      <c r="K618" s="313"/>
      <c r="L618" s="313"/>
      <c r="M618" s="313"/>
      <c r="N618" s="313"/>
      <c r="O618" s="313"/>
      <c r="P618" s="313"/>
      <c r="Q618" s="313"/>
      <c r="R618" s="313"/>
    </row>
    <row r="619" s="304" customFormat="1" ht="22.8" customHeight="1" spans="1:18">
      <c r="A619" s="314" t="s">
        <v>568</v>
      </c>
      <c r="B619" s="314" t="s">
        <v>569</v>
      </c>
      <c r="C619" s="314" t="s">
        <v>565</v>
      </c>
      <c r="D619" s="315" t="s">
        <v>1277</v>
      </c>
      <c r="E619" s="316" t="s">
        <v>1278</v>
      </c>
      <c r="F619" s="317">
        <v>46.8632</v>
      </c>
      <c r="G619" s="318">
        <v>8.8684</v>
      </c>
      <c r="H619" s="318">
        <v>37.9948</v>
      </c>
      <c r="I619" s="318"/>
      <c r="J619" s="318"/>
      <c r="K619" s="318"/>
      <c r="L619" s="318"/>
      <c r="M619" s="318"/>
      <c r="N619" s="318"/>
      <c r="O619" s="318"/>
      <c r="P619" s="318"/>
      <c r="Q619" s="318"/>
      <c r="R619" s="318"/>
    </row>
    <row r="620" s="304" customFormat="1" ht="22.8" customHeight="1" spans="1:18">
      <c r="A620" s="309" t="s">
        <v>568</v>
      </c>
      <c r="B620" s="309" t="s">
        <v>687</v>
      </c>
      <c r="C620" s="309"/>
      <c r="D620" s="309" t="s">
        <v>1287</v>
      </c>
      <c r="E620" s="309" t="s">
        <v>286</v>
      </c>
      <c r="F620" s="313">
        <v>6.636</v>
      </c>
      <c r="G620" s="313"/>
      <c r="H620" s="313"/>
      <c r="I620" s="313"/>
      <c r="J620" s="313"/>
      <c r="K620" s="313">
        <v>6.636</v>
      </c>
      <c r="L620" s="313"/>
      <c r="M620" s="313"/>
      <c r="N620" s="313"/>
      <c r="O620" s="313"/>
      <c r="P620" s="313"/>
      <c r="Q620" s="313"/>
      <c r="R620" s="313"/>
    </row>
    <row r="621" s="304" customFormat="1" ht="22.8" customHeight="1" spans="1:18">
      <c r="A621" s="314" t="s">
        <v>568</v>
      </c>
      <c r="B621" s="314" t="s">
        <v>687</v>
      </c>
      <c r="C621" s="314" t="s">
        <v>565</v>
      </c>
      <c r="D621" s="315" t="s">
        <v>1288</v>
      </c>
      <c r="E621" s="316" t="s">
        <v>1289</v>
      </c>
      <c r="F621" s="317">
        <v>6.636</v>
      </c>
      <c r="G621" s="318"/>
      <c r="H621" s="318"/>
      <c r="I621" s="318"/>
      <c r="J621" s="318"/>
      <c r="K621" s="318">
        <v>6.636</v>
      </c>
      <c r="L621" s="318"/>
      <c r="M621" s="318"/>
      <c r="N621" s="318"/>
      <c r="O621" s="318"/>
      <c r="P621" s="318"/>
      <c r="Q621" s="318"/>
      <c r="R621" s="318"/>
    </row>
    <row r="622" s="304" customFormat="1" ht="22.8" customHeight="1" spans="1:18">
      <c r="A622" s="309"/>
      <c r="B622" s="309"/>
      <c r="C622" s="309"/>
      <c r="D622" s="312" t="s">
        <v>1097</v>
      </c>
      <c r="E622" s="312" t="s">
        <v>1098</v>
      </c>
      <c r="F622" s="310">
        <v>26.0332</v>
      </c>
      <c r="G622" s="310"/>
      <c r="H622" s="310">
        <v>24.3772</v>
      </c>
      <c r="I622" s="310"/>
      <c r="J622" s="310"/>
      <c r="K622" s="310">
        <v>1.656</v>
      </c>
      <c r="L622" s="310"/>
      <c r="M622" s="310"/>
      <c r="N622" s="310"/>
      <c r="O622" s="310"/>
      <c r="P622" s="310"/>
      <c r="Q622" s="310"/>
      <c r="R622" s="310"/>
    </row>
    <row r="623" s="304" customFormat="1" ht="22.8" customHeight="1" spans="1:18">
      <c r="A623" s="309" t="s">
        <v>568</v>
      </c>
      <c r="B623" s="309"/>
      <c r="C623" s="309"/>
      <c r="D623" s="309" t="s">
        <v>568</v>
      </c>
      <c r="E623" s="309" t="s">
        <v>264</v>
      </c>
      <c r="F623" s="313">
        <v>26.0332</v>
      </c>
      <c r="G623" s="313"/>
      <c r="H623" s="313">
        <v>24.3772</v>
      </c>
      <c r="I623" s="313"/>
      <c r="J623" s="313"/>
      <c r="K623" s="313">
        <v>1.656</v>
      </c>
      <c r="L623" s="313"/>
      <c r="M623" s="313"/>
      <c r="N623" s="313"/>
      <c r="O623" s="313"/>
      <c r="P623" s="313"/>
      <c r="Q623" s="313"/>
      <c r="R623" s="313"/>
    </row>
    <row r="624" s="304" customFormat="1" ht="22.8" customHeight="1" spans="1:18">
      <c r="A624" s="309" t="s">
        <v>568</v>
      </c>
      <c r="B624" s="309" t="s">
        <v>569</v>
      </c>
      <c r="C624" s="309"/>
      <c r="D624" s="309" t="s">
        <v>570</v>
      </c>
      <c r="E624" s="309" t="s">
        <v>277</v>
      </c>
      <c r="F624" s="313">
        <v>24.3772</v>
      </c>
      <c r="G624" s="313"/>
      <c r="H624" s="313">
        <v>24.3772</v>
      </c>
      <c r="I624" s="313"/>
      <c r="J624" s="313"/>
      <c r="K624" s="313"/>
      <c r="L624" s="313"/>
      <c r="M624" s="313"/>
      <c r="N624" s="313"/>
      <c r="O624" s="313"/>
      <c r="P624" s="313"/>
      <c r="Q624" s="313"/>
      <c r="R624" s="313"/>
    </row>
    <row r="625" s="304" customFormat="1" ht="22.8" customHeight="1" spans="1:18">
      <c r="A625" s="314" t="s">
        <v>568</v>
      </c>
      <c r="B625" s="314" t="s">
        <v>569</v>
      </c>
      <c r="C625" s="314" t="s">
        <v>583</v>
      </c>
      <c r="D625" s="315" t="s">
        <v>1279</v>
      </c>
      <c r="E625" s="316" t="s">
        <v>1280</v>
      </c>
      <c r="F625" s="317">
        <v>24.3772</v>
      </c>
      <c r="G625" s="318"/>
      <c r="H625" s="318">
        <v>24.3772</v>
      </c>
      <c r="I625" s="318"/>
      <c r="J625" s="318"/>
      <c r="K625" s="318"/>
      <c r="L625" s="318"/>
      <c r="M625" s="318"/>
      <c r="N625" s="318"/>
      <c r="O625" s="318"/>
      <c r="P625" s="318"/>
      <c r="Q625" s="318"/>
      <c r="R625" s="318"/>
    </row>
    <row r="626" s="304" customFormat="1" ht="22.8" customHeight="1" spans="1:18">
      <c r="A626" s="309" t="s">
        <v>568</v>
      </c>
      <c r="B626" s="309" t="s">
        <v>687</v>
      </c>
      <c r="C626" s="309"/>
      <c r="D626" s="309" t="s">
        <v>1287</v>
      </c>
      <c r="E626" s="309" t="s">
        <v>286</v>
      </c>
      <c r="F626" s="313">
        <v>1.656</v>
      </c>
      <c r="G626" s="313"/>
      <c r="H626" s="313"/>
      <c r="I626" s="313"/>
      <c r="J626" s="313"/>
      <c r="K626" s="313">
        <v>1.656</v>
      </c>
      <c r="L626" s="313"/>
      <c r="M626" s="313"/>
      <c r="N626" s="313"/>
      <c r="O626" s="313"/>
      <c r="P626" s="313"/>
      <c r="Q626" s="313"/>
      <c r="R626" s="313"/>
    </row>
    <row r="627" s="304" customFormat="1" ht="22.8" customHeight="1" spans="1:18">
      <c r="A627" s="314" t="s">
        <v>568</v>
      </c>
      <c r="B627" s="314" t="s">
        <v>687</v>
      </c>
      <c r="C627" s="314" t="s">
        <v>565</v>
      </c>
      <c r="D627" s="315" t="s">
        <v>1288</v>
      </c>
      <c r="E627" s="316" t="s">
        <v>1289</v>
      </c>
      <c r="F627" s="317">
        <v>1.656</v>
      </c>
      <c r="G627" s="318"/>
      <c r="H627" s="318"/>
      <c r="I627" s="318"/>
      <c r="J627" s="318"/>
      <c r="K627" s="318">
        <v>1.656</v>
      </c>
      <c r="L627" s="318"/>
      <c r="M627" s="318"/>
      <c r="N627" s="318"/>
      <c r="O627" s="318"/>
      <c r="P627" s="318"/>
      <c r="Q627" s="318"/>
      <c r="R627" s="318"/>
    </row>
    <row r="628" s="304" customFormat="1" ht="22.8" customHeight="1" spans="1:18">
      <c r="A628" s="309"/>
      <c r="B628" s="309"/>
      <c r="C628" s="309"/>
      <c r="D628" s="312" t="s">
        <v>1101</v>
      </c>
      <c r="E628" s="312" t="s">
        <v>1102</v>
      </c>
      <c r="F628" s="310">
        <v>5.5236</v>
      </c>
      <c r="G628" s="310"/>
      <c r="H628" s="310">
        <v>5.5236</v>
      </c>
      <c r="I628" s="310"/>
      <c r="J628" s="310"/>
      <c r="K628" s="310"/>
      <c r="L628" s="310"/>
      <c r="M628" s="310"/>
      <c r="N628" s="310"/>
      <c r="O628" s="310"/>
      <c r="P628" s="310"/>
      <c r="Q628" s="310"/>
      <c r="R628" s="310"/>
    </row>
    <row r="629" s="304" customFormat="1" ht="22.8" customHeight="1" spans="1:18">
      <c r="A629" s="309" t="s">
        <v>568</v>
      </c>
      <c r="B629" s="309"/>
      <c r="C629" s="309"/>
      <c r="D629" s="309" t="s">
        <v>568</v>
      </c>
      <c r="E629" s="309" t="s">
        <v>264</v>
      </c>
      <c r="F629" s="313">
        <v>5.5236</v>
      </c>
      <c r="G629" s="313"/>
      <c r="H629" s="313">
        <v>5.5236</v>
      </c>
      <c r="I629" s="313"/>
      <c r="J629" s="313"/>
      <c r="K629" s="313"/>
      <c r="L629" s="313"/>
      <c r="M629" s="313"/>
      <c r="N629" s="313"/>
      <c r="O629" s="313"/>
      <c r="P629" s="313"/>
      <c r="Q629" s="313"/>
      <c r="R629" s="313"/>
    </row>
    <row r="630" s="304" customFormat="1" ht="22.8" customHeight="1" spans="1:18">
      <c r="A630" s="309" t="s">
        <v>568</v>
      </c>
      <c r="B630" s="309" t="s">
        <v>569</v>
      </c>
      <c r="C630" s="309"/>
      <c r="D630" s="309" t="s">
        <v>570</v>
      </c>
      <c r="E630" s="309" t="s">
        <v>277</v>
      </c>
      <c r="F630" s="313">
        <v>5.5236</v>
      </c>
      <c r="G630" s="313"/>
      <c r="H630" s="313">
        <v>5.5236</v>
      </c>
      <c r="I630" s="313"/>
      <c r="J630" s="313"/>
      <c r="K630" s="313"/>
      <c r="L630" s="313"/>
      <c r="M630" s="313"/>
      <c r="N630" s="313"/>
      <c r="O630" s="313"/>
      <c r="P630" s="313"/>
      <c r="Q630" s="313"/>
      <c r="R630" s="313"/>
    </row>
    <row r="631" s="304" customFormat="1" ht="22.8" customHeight="1" spans="1:18">
      <c r="A631" s="314" t="s">
        <v>568</v>
      </c>
      <c r="B631" s="314" t="s">
        <v>569</v>
      </c>
      <c r="C631" s="314" t="s">
        <v>583</v>
      </c>
      <c r="D631" s="315" t="s">
        <v>1279</v>
      </c>
      <c r="E631" s="316" t="s">
        <v>1280</v>
      </c>
      <c r="F631" s="317">
        <v>5.5236</v>
      </c>
      <c r="G631" s="318"/>
      <c r="H631" s="318">
        <v>5.5236</v>
      </c>
      <c r="I631" s="318"/>
      <c r="J631" s="318"/>
      <c r="K631" s="318"/>
      <c r="L631" s="318"/>
      <c r="M631" s="318"/>
      <c r="N631" s="318"/>
      <c r="O631" s="318"/>
      <c r="P631" s="318"/>
      <c r="Q631" s="318"/>
      <c r="R631" s="318"/>
    </row>
    <row r="632" s="304" customFormat="1" ht="22.8" customHeight="1" spans="1:18">
      <c r="A632" s="309"/>
      <c r="B632" s="309"/>
      <c r="C632" s="309"/>
      <c r="D632" s="312" t="s">
        <v>1103</v>
      </c>
      <c r="E632" s="312" t="s">
        <v>1104</v>
      </c>
      <c r="F632" s="310">
        <v>25.9208</v>
      </c>
      <c r="G632" s="310"/>
      <c r="H632" s="310">
        <v>20.9528</v>
      </c>
      <c r="I632" s="310"/>
      <c r="J632" s="310"/>
      <c r="K632" s="310">
        <v>4.968</v>
      </c>
      <c r="L632" s="310"/>
      <c r="M632" s="310"/>
      <c r="N632" s="310"/>
      <c r="O632" s="310"/>
      <c r="P632" s="310"/>
      <c r="Q632" s="310"/>
      <c r="R632" s="310"/>
    </row>
    <row r="633" s="304" customFormat="1" ht="22.8" customHeight="1" spans="1:18">
      <c r="A633" s="309" t="s">
        <v>568</v>
      </c>
      <c r="B633" s="309"/>
      <c r="C633" s="309"/>
      <c r="D633" s="309" t="s">
        <v>568</v>
      </c>
      <c r="E633" s="309" t="s">
        <v>264</v>
      </c>
      <c r="F633" s="313">
        <v>25.9208</v>
      </c>
      <c r="G633" s="313"/>
      <c r="H633" s="313">
        <v>20.9528</v>
      </c>
      <c r="I633" s="313"/>
      <c r="J633" s="313"/>
      <c r="K633" s="313">
        <v>4.968</v>
      </c>
      <c r="L633" s="313"/>
      <c r="M633" s="313"/>
      <c r="N633" s="313"/>
      <c r="O633" s="313"/>
      <c r="P633" s="313"/>
      <c r="Q633" s="313"/>
      <c r="R633" s="313"/>
    </row>
    <row r="634" s="304" customFormat="1" ht="22.8" customHeight="1" spans="1:18">
      <c r="A634" s="309" t="s">
        <v>568</v>
      </c>
      <c r="B634" s="309" t="s">
        <v>569</v>
      </c>
      <c r="C634" s="309"/>
      <c r="D634" s="309" t="s">
        <v>570</v>
      </c>
      <c r="E634" s="309" t="s">
        <v>277</v>
      </c>
      <c r="F634" s="313">
        <v>20.9528</v>
      </c>
      <c r="G634" s="313"/>
      <c r="H634" s="313">
        <v>20.9528</v>
      </c>
      <c r="I634" s="313"/>
      <c r="J634" s="313"/>
      <c r="K634" s="313"/>
      <c r="L634" s="313"/>
      <c r="M634" s="313"/>
      <c r="N634" s="313"/>
      <c r="O634" s="313"/>
      <c r="P634" s="313"/>
      <c r="Q634" s="313"/>
      <c r="R634" s="313"/>
    </row>
    <row r="635" s="304" customFormat="1" ht="22.8" customHeight="1" spans="1:18">
      <c r="A635" s="314" t="s">
        <v>568</v>
      </c>
      <c r="B635" s="314" t="s">
        <v>569</v>
      </c>
      <c r="C635" s="314" t="s">
        <v>583</v>
      </c>
      <c r="D635" s="315" t="s">
        <v>1279</v>
      </c>
      <c r="E635" s="316" t="s">
        <v>1280</v>
      </c>
      <c r="F635" s="317">
        <v>20.9528</v>
      </c>
      <c r="G635" s="318"/>
      <c r="H635" s="318">
        <v>20.9528</v>
      </c>
      <c r="I635" s="318"/>
      <c r="J635" s="318"/>
      <c r="K635" s="318"/>
      <c r="L635" s="318"/>
      <c r="M635" s="318"/>
      <c r="N635" s="318"/>
      <c r="O635" s="318"/>
      <c r="P635" s="318"/>
      <c r="Q635" s="318"/>
      <c r="R635" s="318"/>
    </row>
    <row r="636" s="304" customFormat="1" ht="22.8" customHeight="1" spans="1:18">
      <c r="A636" s="309" t="s">
        <v>568</v>
      </c>
      <c r="B636" s="309" t="s">
        <v>687</v>
      </c>
      <c r="C636" s="309"/>
      <c r="D636" s="309" t="s">
        <v>1287</v>
      </c>
      <c r="E636" s="309" t="s">
        <v>286</v>
      </c>
      <c r="F636" s="313">
        <v>4.968</v>
      </c>
      <c r="G636" s="313"/>
      <c r="H636" s="313"/>
      <c r="I636" s="313"/>
      <c r="J636" s="313"/>
      <c r="K636" s="313">
        <v>4.968</v>
      </c>
      <c r="L636" s="313"/>
      <c r="M636" s="313"/>
      <c r="N636" s="313"/>
      <c r="O636" s="313"/>
      <c r="P636" s="313"/>
      <c r="Q636" s="313"/>
      <c r="R636" s="313"/>
    </row>
    <row r="637" s="304" customFormat="1" ht="22.8" customHeight="1" spans="1:18">
      <c r="A637" s="314" t="s">
        <v>568</v>
      </c>
      <c r="B637" s="314" t="s">
        <v>687</v>
      </c>
      <c r="C637" s="314" t="s">
        <v>565</v>
      </c>
      <c r="D637" s="315" t="s">
        <v>1288</v>
      </c>
      <c r="E637" s="316" t="s">
        <v>1289</v>
      </c>
      <c r="F637" s="317">
        <v>4.968</v>
      </c>
      <c r="G637" s="318"/>
      <c r="H637" s="318"/>
      <c r="I637" s="318"/>
      <c r="J637" s="318"/>
      <c r="K637" s="318">
        <v>4.968</v>
      </c>
      <c r="L637" s="318"/>
      <c r="M637" s="318"/>
      <c r="N637" s="318"/>
      <c r="O637" s="318"/>
      <c r="P637" s="318"/>
      <c r="Q637" s="318"/>
      <c r="R637" s="318"/>
    </row>
    <row r="638" s="304" customFormat="1" ht="22.8" customHeight="1" spans="1:18">
      <c r="A638" s="309"/>
      <c r="B638" s="309"/>
      <c r="C638" s="309"/>
      <c r="D638" s="311" t="s">
        <v>1105</v>
      </c>
      <c r="E638" s="311" t="s">
        <v>1106</v>
      </c>
      <c r="F638" s="310">
        <v>40.494</v>
      </c>
      <c r="G638" s="310">
        <v>0.04</v>
      </c>
      <c r="H638" s="310">
        <v>30.482</v>
      </c>
      <c r="I638" s="310"/>
      <c r="J638" s="310"/>
      <c r="K638" s="310">
        <v>9.972</v>
      </c>
      <c r="L638" s="310"/>
      <c r="M638" s="310"/>
      <c r="N638" s="310"/>
      <c r="O638" s="310"/>
      <c r="P638" s="310"/>
      <c r="Q638" s="310"/>
      <c r="R638" s="310"/>
    </row>
    <row r="639" s="304" customFormat="1" ht="22.8" customHeight="1" spans="1:18">
      <c r="A639" s="309"/>
      <c r="B639" s="309"/>
      <c r="C639" s="309"/>
      <c r="D639" s="312" t="s">
        <v>1107</v>
      </c>
      <c r="E639" s="312" t="s">
        <v>1108</v>
      </c>
      <c r="F639" s="310">
        <v>40.494</v>
      </c>
      <c r="G639" s="310">
        <v>0.04</v>
      </c>
      <c r="H639" s="310">
        <v>30.482</v>
      </c>
      <c r="I639" s="310"/>
      <c r="J639" s="310"/>
      <c r="K639" s="310">
        <v>9.972</v>
      </c>
      <c r="L639" s="310"/>
      <c r="M639" s="310"/>
      <c r="N639" s="310"/>
      <c r="O639" s="310"/>
      <c r="P639" s="310"/>
      <c r="Q639" s="310"/>
      <c r="R639" s="310"/>
    </row>
    <row r="640" s="304" customFormat="1" ht="22.8" customHeight="1" spans="1:18">
      <c r="A640" s="309" t="s">
        <v>1109</v>
      </c>
      <c r="B640" s="309"/>
      <c r="C640" s="309"/>
      <c r="D640" s="309" t="s">
        <v>1109</v>
      </c>
      <c r="E640" s="309" t="s">
        <v>439</v>
      </c>
      <c r="F640" s="313">
        <v>40.494</v>
      </c>
      <c r="G640" s="313">
        <v>0.04</v>
      </c>
      <c r="H640" s="313">
        <v>30.482</v>
      </c>
      <c r="I640" s="313"/>
      <c r="J640" s="313"/>
      <c r="K640" s="313">
        <v>9.972</v>
      </c>
      <c r="L640" s="313"/>
      <c r="M640" s="313"/>
      <c r="N640" s="313"/>
      <c r="O640" s="313"/>
      <c r="P640" s="313"/>
      <c r="Q640" s="313"/>
      <c r="R640" s="313"/>
    </row>
    <row r="641" s="304" customFormat="1" ht="22.8" customHeight="1" spans="1:18">
      <c r="A641" s="309" t="s">
        <v>1109</v>
      </c>
      <c r="B641" s="309" t="s">
        <v>583</v>
      </c>
      <c r="C641" s="309"/>
      <c r="D641" s="309" t="s">
        <v>1110</v>
      </c>
      <c r="E641" s="309" t="s">
        <v>440</v>
      </c>
      <c r="F641" s="313">
        <v>40.494</v>
      </c>
      <c r="G641" s="313">
        <v>0.04</v>
      </c>
      <c r="H641" s="313">
        <v>30.482</v>
      </c>
      <c r="I641" s="313"/>
      <c r="J641" s="313"/>
      <c r="K641" s="313">
        <v>9.972</v>
      </c>
      <c r="L641" s="313"/>
      <c r="M641" s="313"/>
      <c r="N641" s="313"/>
      <c r="O641" s="313"/>
      <c r="P641" s="313"/>
      <c r="Q641" s="313"/>
      <c r="R641" s="313"/>
    </row>
    <row r="642" s="304" customFormat="1" ht="22.8" customHeight="1" spans="1:18">
      <c r="A642" s="314" t="s">
        <v>1109</v>
      </c>
      <c r="B642" s="314" t="s">
        <v>583</v>
      </c>
      <c r="C642" s="314" t="s">
        <v>565</v>
      </c>
      <c r="D642" s="315" t="s">
        <v>1111</v>
      </c>
      <c r="E642" s="316" t="s">
        <v>567</v>
      </c>
      <c r="F642" s="317">
        <v>40.494</v>
      </c>
      <c r="G642" s="318">
        <v>0.04</v>
      </c>
      <c r="H642" s="318">
        <v>30.482</v>
      </c>
      <c r="I642" s="318"/>
      <c r="J642" s="318"/>
      <c r="K642" s="318">
        <v>9.972</v>
      </c>
      <c r="L642" s="318"/>
      <c r="M642" s="318"/>
      <c r="N642" s="318"/>
      <c r="O642" s="318"/>
      <c r="P642" s="318"/>
      <c r="Q642" s="318"/>
      <c r="R642" s="318"/>
    </row>
    <row r="643" s="304" customFormat="1" ht="22.8" customHeight="1" spans="1:18">
      <c r="A643" s="309"/>
      <c r="B643" s="309"/>
      <c r="C643" s="309"/>
      <c r="D643" s="311" t="s">
        <v>1112</v>
      </c>
      <c r="E643" s="311" t="s">
        <v>1113</v>
      </c>
      <c r="F643" s="310">
        <v>114.7402</v>
      </c>
      <c r="G643" s="310">
        <v>0.12</v>
      </c>
      <c r="H643" s="310">
        <v>62.6254</v>
      </c>
      <c r="I643" s="310"/>
      <c r="J643" s="310"/>
      <c r="K643" s="310">
        <v>20.052</v>
      </c>
      <c r="L643" s="310"/>
      <c r="M643" s="310"/>
      <c r="N643" s="310"/>
      <c r="O643" s="310"/>
      <c r="P643" s="310"/>
      <c r="Q643" s="310"/>
      <c r="R643" s="310">
        <v>31.9428</v>
      </c>
    </row>
    <row r="644" s="304" customFormat="1" ht="22.8" customHeight="1" spans="1:18">
      <c r="A644" s="309"/>
      <c r="B644" s="309"/>
      <c r="C644" s="309"/>
      <c r="D644" s="312" t="s">
        <v>1114</v>
      </c>
      <c r="E644" s="312" t="s">
        <v>1115</v>
      </c>
      <c r="F644" s="310">
        <v>91.4258</v>
      </c>
      <c r="G644" s="310"/>
      <c r="H644" s="310">
        <v>48.287</v>
      </c>
      <c r="I644" s="310"/>
      <c r="J644" s="310"/>
      <c r="K644" s="310">
        <v>12.852</v>
      </c>
      <c r="L644" s="310"/>
      <c r="M644" s="310"/>
      <c r="N644" s="310"/>
      <c r="O644" s="310"/>
      <c r="P644" s="310"/>
      <c r="Q644" s="310"/>
      <c r="R644" s="310">
        <v>30.2868</v>
      </c>
    </row>
    <row r="645" s="304" customFormat="1" ht="22.8" customHeight="1" spans="1:18">
      <c r="A645" s="309" t="s">
        <v>562</v>
      </c>
      <c r="B645" s="309"/>
      <c r="C645" s="309"/>
      <c r="D645" s="309" t="s">
        <v>562</v>
      </c>
      <c r="E645" s="309" t="s">
        <v>143</v>
      </c>
      <c r="F645" s="313">
        <v>43.1388</v>
      </c>
      <c r="G645" s="313"/>
      <c r="H645" s="313"/>
      <c r="I645" s="313"/>
      <c r="J645" s="313"/>
      <c r="K645" s="313">
        <v>12.852</v>
      </c>
      <c r="L645" s="313"/>
      <c r="M645" s="313"/>
      <c r="N645" s="313"/>
      <c r="O645" s="313"/>
      <c r="P645" s="313"/>
      <c r="Q645" s="313"/>
      <c r="R645" s="313">
        <v>30.2868</v>
      </c>
    </row>
    <row r="646" s="304" customFormat="1" ht="22.8" customHeight="1" spans="1:18">
      <c r="A646" s="309" t="s">
        <v>562</v>
      </c>
      <c r="B646" s="309" t="s">
        <v>1116</v>
      </c>
      <c r="C646" s="309"/>
      <c r="D646" s="309" t="s">
        <v>1117</v>
      </c>
      <c r="E646" s="309" t="s">
        <v>171</v>
      </c>
      <c r="F646" s="313">
        <v>43.1388</v>
      </c>
      <c r="G646" s="313"/>
      <c r="H646" s="313"/>
      <c r="I646" s="313"/>
      <c r="J646" s="313"/>
      <c r="K646" s="313">
        <v>12.852</v>
      </c>
      <c r="L646" s="313"/>
      <c r="M646" s="313"/>
      <c r="N646" s="313"/>
      <c r="O646" s="313"/>
      <c r="P646" s="313"/>
      <c r="Q646" s="313"/>
      <c r="R646" s="313">
        <v>30.2868</v>
      </c>
    </row>
    <row r="647" s="304" customFormat="1" ht="22.8" customHeight="1" spans="1:18">
      <c r="A647" s="314" t="s">
        <v>562</v>
      </c>
      <c r="B647" s="314" t="s">
        <v>1116</v>
      </c>
      <c r="C647" s="314" t="s">
        <v>565</v>
      </c>
      <c r="D647" s="315" t="s">
        <v>1118</v>
      </c>
      <c r="E647" s="316" t="s">
        <v>567</v>
      </c>
      <c r="F647" s="317">
        <v>43.1388</v>
      </c>
      <c r="G647" s="318"/>
      <c r="H647" s="318"/>
      <c r="I647" s="318"/>
      <c r="J647" s="318"/>
      <c r="K647" s="318">
        <v>12.852</v>
      </c>
      <c r="L647" s="318"/>
      <c r="M647" s="318"/>
      <c r="N647" s="318"/>
      <c r="O647" s="318"/>
      <c r="P647" s="318"/>
      <c r="Q647" s="318"/>
      <c r="R647" s="318">
        <v>30.2868</v>
      </c>
    </row>
    <row r="648" s="304" customFormat="1" ht="22.8" customHeight="1" spans="1:18">
      <c r="A648" s="309" t="s">
        <v>568</v>
      </c>
      <c r="B648" s="309"/>
      <c r="C648" s="309"/>
      <c r="D648" s="309" t="s">
        <v>568</v>
      </c>
      <c r="E648" s="309" t="s">
        <v>264</v>
      </c>
      <c r="F648" s="313">
        <v>48.287</v>
      </c>
      <c r="G648" s="313"/>
      <c r="H648" s="313">
        <v>48.287</v>
      </c>
      <c r="I648" s="313"/>
      <c r="J648" s="313"/>
      <c r="K648" s="313"/>
      <c r="L648" s="313"/>
      <c r="M648" s="313"/>
      <c r="N648" s="313"/>
      <c r="O648" s="313"/>
      <c r="P648" s="313"/>
      <c r="Q648" s="313"/>
      <c r="R648" s="313"/>
    </row>
    <row r="649" s="304" customFormat="1" ht="22.8" customHeight="1" spans="1:18">
      <c r="A649" s="309" t="s">
        <v>568</v>
      </c>
      <c r="B649" s="309" t="s">
        <v>569</v>
      </c>
      <c r="C649" s="309"/>
      <c r="D649" s="309" t="s">
        <v>570</v>
      </c>
      <c r="E649" s="309" t="s">
        <v>277</v>
      </c>
      <c r="F649" s="313">
        <v>48.287</v>
      </c>
      <c r="G649" s="313"/>
      <c r="H649" s="313">
        <v>48.287</v>
      </c>
      <c r="I649" s="313"/>
      <c r="J649" s="313"/>
      <c r="K649" s="313"/>
      <c r="L649" s="313"/>
      <c r="M649" s="313"/>
      <c r="N649" s="313"/>
      <c r="O649" s="313"/>
      <c r="P649" s="313"/>
      <c r="Q649" s="313"/>
      <c r="R649" s="313"/>
    </row>
    <row r="650" s="304" customFormat="1" ht="22.8" customHeight="1" spans="1:18">
      <c r="A650" s="314" t="s">
        <v>568</v>
      </c>
      <c r="B650" s="314" t="s">
        <v>569</v>
      </c>
      <c r="C650" s="314" t="s">
        <v>565</v>
      </c>
      <c r="D650" s="315" t="s">
        <v>1277</v>
      </c>
      <c r="E650" s="316" t="s">
        <v>1278</v>
      </c>
      <c r="F650" s="317">
        <v>48.287</v>
      </c>
      <c r="G650" s="318"/>
      <c r="H650" s="318">
        <v>48.287</v>
      </c>
      <c r="I650" s="318"/>
      <c r="J650" s="318"/>
      <c r="K650" s="318"/>
      <c r="L650" s="318"/>
      <c r="M650" s="318"/>
      <c r="N650" s="318"/>
      <c r="O650" s="318"/>
      <c r="P650" s="318"/>
      <c r="Q650" s="318"/>
      <c r="R650" s="318"/>
    </row>
    <row r="651" s="304" customFormat="1" ht="22.8" customHeight="1" spans="1:18">
      <c r="A651" s="309"/>
      <c r="B651" s="309"/>
      <c r="C651" s="309"/>
      <c r="D651" s="312" t="s">
        <v>1119</v>
      </c>
      <c r="E651" s="312" t="s">
        <v>1120</v>
      </c>
      <c r="F651" s="310">
        <v>23.3144</v>
      </c>
      <c r="G651" s="310">
        <v>0.12</v>
      </c>
      <c r="H651" s="310">
        <v>14.3384</v>
      </c>
      <c r="I651" s="310"/>
      <c r="J651" s="310"/>
      <c r="K651" s="310">
        <v>7.2</v>
      </c>
      <c r="L651" s="310"/>
      <c r="M651" s="310"/>
      <c r="N651" s="310"/>
      <c r="O651" s="310"/>
      <c r="P651" s="310"/>
      <c r="Q651" s="310"/>
      <c r="R651" s="310">
        <v>1.656</v>
      </c>
    </row>
    <row r="652" s="304" customFormat="1" ht="22.8" customHeight="1" spans="1:18">
      <c r="A652" s="309" t="s">
        <v>568</v>
      </c>
      <c r="B652" s="309"/>
      <c r="C652" s="309"/>
      <c r="D652" s="309" t="s">
        <v>568</v>
      </c>
      <c r="E652" s="309" t="s">
        <v>264</v>
      </c>
      <c r="F652" s="313">
        <v>14.4584</v>
      </c>
      <c r="G652" s="313">
        <v>0.12</v>
      </c>
      <c r="H652" s="313">
        <v>14.3384</v>
      </c>
      <c r="I652" s="313"/>
      <c r="J652" s="313"/>
      <c r="K652" s="313"/>
      <c r="L652" s="313"/>
      <c r="M652" s="313"/>
      <c r="N652" s="313"/>
      <c r="O652" s="313"/>
      <c r="P652" s="313"/>
      <c r="Q652" s="313"/>
      <c r="R652" s="313"/>
    </row>
    <row r="653" s="304" customFormat="1" ht="22.8" customHeight="1" spans="1:18">
      <c r="A653" s="309" t="s">
        <v>568</v>
      </c>
      <c r="B653" s="309" t="s">
        <v>569</v>
      </c>
      <c r="C653" s="309"/>
      <c r="D653" s="309" t="s">
        <v>570</v>
      </c>
      <c r="E653" s="309" t="s">
        <v>277</v>
      </c>
      <c r="F653" s="313">
        <v>14.4584</v>
      </c>
      <c r="G653" s="313">
        <v>0.12</v>
      </c>
      <c r="H653" s="313">
        <v>14.3384</v>
      </c>
      <c r="I653" s="313"/>
      <c r="J653" s="313"/>
      <c r="K653" s="313"/>
      <c r="L653" s="313"/>
      <c r="M653" s="313"/>
      <c r="N653" s="313"/>
      <c r="O653" s="313"/>
      <c r="P653" s="313"/>
      <c r="Q653" s="313"/>
      <c r="R653" s="313"/>
    </row>
    <row r="654" s="304" customFormat="1" ht="22.8" customHeight="1" spans="1:18">
      <c r="A654" s="314" t="s">
        <v>568</v>
      </c>
      <c r="B654" s="314" t="s">
        <v>569</v>
      </c>
      <c r="C654" s="314" t="s">
        <v>583</v>
      </c>
      <c r="D654" s="315" t="s">
        <v>1279</v>
      </c>
      <c r="E654" s="316" t="s">
        <v>1280</v>
      </c>
      <c r="F654" s="317">
        <v>14.4584</v>
      </c>
      <c r="G654" s="318">
        <v>0.12</v>
      </c>
      <c r="H654" s="318">
        <v>14.3384</v>
      </c>
      <c r="I654" s="318"/>
      <c r="J654" s="318"/>
      <c r="K654" s="318"/>
      <c r="L654" s="318"/>
      <c r="M654" s="318"/>
      <c r="N654" s="318"/>
      <c r="O654" s="318"/>
      <c r="P654" s="318"/>
      <c r="Q654" s="318"/>
      <c r="R654" s="318"/>
    </row>
    <row r="655" s="304" customFormat="1" ht="22.8" customHeight="1" spans="1:18">
      <c r="A655" s="309" t="s">
        <v>1109</v>
      </c>
      <c r="B655" s="309"/>
      <c r="C655" s="309"/>
      <c r="D655" s="309" t="s">
        <v>1109</v>
      </c>
      <c r="E655" s="309" t="s">
        <v>439</v>
      </c>
      <c r="F655" s="313">
        <v>8.856</v>
      </c>
      <c r="G655" s="313"/>
      <c r="H655" s="313"/>
      <c r="I655" s="313"/>
      <c r="J655" s="313"/>
      <c r="K655" s="313">
        <v>7.2</v>
      </c>
      <c r="L655" s="313"/>
      <c r="M655" s="313"/>
      <c r="N655" s="313"/>
      <c r="O655" s="313"/>
      <c r="P655" s="313"/>
      <c r="Q655" s="313"/>
      <c r="R655" s="313">
        <v>1.656</v>
      </c>
    </row>
    <row r="656" s="304" customFormat="1" ht="22.8" customHeight="1" spans="1:18">
      <c r="A656" s="309" t="s">
        <v>1109</v>
      </c>
      <c r="B656" s="309" t="s">
        <v>583</v>
      </c>
      <c r="C656" s="309"/>
      <c r="D656" s="309" t="s">
        <v>1110</v>
      </c>
      <c r="E656" s="309" t="s">
        <v>440</v>
      </c>
      <c r="F656" s="313">
        <v>8.856</v>
      </c>
      <c r="G656" s="313"/>
      <c r="H656" s="313"/>
      <c r="I656" s="313"/>
      <c r="J656" s="313"/>
      <c r="K656" s="313">
        <v>7.2</v>
      </c>
      <c r="L656" s="313"/>
      <c r="M656" s="313"/>
      <c r="N656" s="313"/>
      <c r="O656" s="313"/>
      <c r="P656" s="313"/>
      <c r="Q656" s="313"/>
      <c r="R656" s="313">
        <v>1.656</v>
      </c>
    </row>
    <row r="657" s="304" customFormat="1" ht="22.8" customHeight="1" spans="1:18">
      <c r="A657" s="314" t="s">
        <v>1109</v>
      </c>
      <c r="B657" s="314" t="s">
        <v>583</v>
      </c>
      <c r="C657" s="314" t="s">
        <v>1049</v>
      </c>
      <c r="D657" s="315" t="s">
        <v>1121</v>
      </c>
      <c r="E657" s="316" t="s">
        <v>1051</v>
      </c>
      <c r="F657" s="317">
        <v>8.856</v>
      </c>
      <c r="G657" s="318"/>
      <c r="H657" s="318"/>
      <c r="I657" s="318"/>
      <c r="J657" s="318"/>
      <c r="K657" s="318">
        <v>7.2</v>
      </c>
      <c r="L657" s="318"/>
      <c r="M657" s="318"/>
      <c r="N657" s="318"/>
      <c r="O657" s="318"/>
      <c r="P657" s="318"/>
      <c r="Q657" s="318"/>
      <c r="R657" s="318">
        <v>1.656</v>
      </c>
    </row>
    <row r="658" s="304" customFormat="1" ht="22.8" customHeight="1" spans="1:18">
      <c r="A658" s="309"/>
      <c r="B658" s="309"/>
      <c r="C658" s="309"/>
      <c r="D658" s="311" t="s">
        <v>1122</v>
      </c>
      <c r="E658" s="311" t="s">
        <v>1123</v>
      </c>
      <c r="F658" s="310">
        <v>8.7768</v>
      </c>
      <c r="G658" s="310"/>
      <c r="H658" s="310">
        <v>8.7768</v>
      </c>
      <c r="I658" s="310"/>
      <c r="J658" s="310"/>
      <c r="K658" s="310"/>
      <c r="L658" s="310"/>
      <c r="M658" s="310"/>
      <c r="N658" s="310"/>
      <c r="O658" s="310"/>
      <c r="P658" s="310"/>
      <c r="Q658" s="310"/>
      <c r="R658" s="310"/>
    </row>
    <row r="659" s="304" customFormat="1" ht="22.8" customHeight="1" spans="1:18">
      <c r="A659" s="309"/>
      <c r="B659" s="309"/>
      <c r="C659" s="309"/>
      <c r="D659" s="312" t="s">
        <v>1124</v>
      </c>
      <c r="E659" s="312" t="s">
        <v>1125</v>
      </c>
      <c r="F659" s="310">
        <v>8.7768</v>
      </c>
      <c r="G659" s="310"/>
      <c r="H659" s="310">
        <v>8.7768</v>
      </c>
      <c r="I659" s="310"/>
      <c r="J659" s="310"/>
      <c r="K659" s="310"/>
      <c r="L659" s="310"/>
      <c r="M659" s="310"/>
      <c r="N659" s="310"/>
      <c r="O659" s="310"/>
      <c r="P659" s="310"/>
      <c r="Q659" s="310"/>
      <c r="R659" s="310"/>
    </row>
    <row r="660" s="304" customFormat="1" ht="22.8" customHeight="1" spans="1:18">
      <c r="A660" s="309" t="s">
        <v>568</v>
      </c>
      <c r="B660" s="309"/>
      <c r="C660" s="309"/>
      <c r="D660" s="309" t="s">
        <v>568</v>
      </c>
      <c r="E660" s="309" t="s">
        <v>264</v>
      </c>
      <c r="F660" s="313">
        <v>8.7768</v>
      </c>
      <c r="G660" s="313"/>
      <c r="H660" s="313">
        <v>8.7768</v>
      </c>
      <c r="I660" s="313"/>
      <c r="J660" s="313"/>
      <c r="K660" s="313"/>
      <c r="L660" s="313"/>
      <c r="M660" s="313"/>
      <c r="N660" s="313"/>
      <c r="O660" s="313"/>
      <c r="P660" s="313"/>
      <c r="Q660" s="313"/>
      <c r="R660" s="313"/>
    </row>
    <row r="661" s="304" customFormat="1" ht="22.8" customHeight="1" spans="1:18">
      <c r="A661" s="309" t="s">
        <v>568</v>
      </c>
      <c r="B661" s="309" t="s">
        <v>569</v>
      </c>
      <c r="C661" s="309"/>
      <c r="D661" s="309" t="s">
        <v>570</v>
      </c>
      <c r="E661" s="309" t="s">
        <v>277</v>
      </c>
      <c r="F661" s="313">
        <v>8.7768</v>
      </c>
      <c r="G661" s="313"/>
      <c r="H661" s="313">
        <v>8.7768</v>
      </c>
      <c r="I661" s="313"/>
      <c r="J661" s="313"/>
      <c r="K661" s="313"/>
      <c r="L661" s="313"/>
      <c r="M661" s="313"/>
      <c r="N661" s="313"/>
      <c r="O661" s="313"/>
      <c r="P661" s="313"/>
      <c r="Q661" s="313"/>
      <c r="R661" s="313"/>
    </row>
    <row r="662" s="304" customFormat="1" ht="22.8" customHeight="1" spans="1:18">
      <c r="A662" s="314" t="s">
        <v>568</v>
      </c>
      <c r="B662" s="314" t="s">
        <v>569</v>
      </c>
      <c r="C662" s="314" t="s">
        <v>565</v>
      </c>
      <c r="D662" s="315" t="s">
        <v>1277</v>
      </c>
      <c r="E662" s="316" t="s">
        <v>1278</v>
      </c>
      <c r="F662" s="317">
        <v>8.7768</v>
      </c>
      <c r="G662" s="318"/>
      <c r="H662" s="318">
        <v>8.7768</v>
      </c>
      <c r="I662" s="318"/>
      <c r="J662" s="318"/>
      <c r="K662" s="318"/>
      <c r="L662" s="318"/>
      <c r="M662" s="318"/>
      <c r="N662" s="318"/>
      <c r="O662" s="318"/>
      <c r="P662" s="318"/>
      <c r="Q662" s="318"/>
      <c r="R662" s="318"/>
    </row>
    <row r="663" s="304" customFormat="1" ht="22.8" customHeight="1" spans="1:18">
      <c r="A663" s="309"/>
      <c r="B663" s="309"/>
      <c r="C663" s="309"/>
      <c r="D663" s="311" t="s">
        <v>1129</v>
      </c>
      <c r="E663" s="311" t="s">
        <v>1130</v>
      </c>
      <c r="F663" s="310">
        <v>72.3872</v>
      </c>
      <c r="G663" s="310">
        <v>4.696</v>
      </c>
      <c r="H663" s="310">
        <v>56.2948</v>
      </c>
      <c r="I663" s="310"/>
      <c r="J663" s="310"/>
      <c r="K663" s="310">
        <v>10.0332</v>
      </c>
      <c r="L663" s="310"/>
      <c r="M663" s="310"/>
      <c r="N663" s="310"/>
      <c r="O663" s="310"/>
      <c r="P663" s="310"/>
      <c r="Q663" s="310"/>
      <c r="R663" s="310">
        <v>1.3632</v>
      </c>
    </row>
    <row r="664" s="304" customFormat="1" ht="22.8" customHeight="1" spans="1:18">
      <c r="A664" s="309"/>
      <c r="B664" s="309"/>
      <c r="C664" s="309"/>
      <c r="D664" s="312" t="s">
        <v>1131</v>
      </c>
      <c r="E664" s="312" t="s">
        <v>1132</v>
      </c>
      <c r="F664" s="310">
        <v>72.3872</v>
      </c>
      <c r="G664" s="310">
        <v>4.696</v>
      </c>
      <c r="H664" s="310">
        <v>56.2948</v>
      </c>
      <c r="I664" s="310"/>
      <c r="J664" s="310"/>
      <c r="K664" s="310">
        <v>10.0332</v>
      </c>
      <c r="L664" s="310"/>
      <c r="M664" s="310"/>
      <c r="N664" s="310"/>
      <c r="O664" s="310"/>
      <c r="P664" s="310"/>
      <c r="Q664" s="310"/>
      <c r="R664" s="310">
        <v>1.3632</v>
      </c>
    </row>
    <row r="665" s="304" customFormat="1" ht="22.8" customHeight="1" spans="1:18">
      <c r="A665" s="309" t="s">
        <v>892</v>
      </c>
      <c r="B665" s="309"/>
      <c r="C665" s="309"/>
      <c r="D665" s="309" t="s">
        <v>892</v>
      </c>
      <c r="E665" s="309" t="s">
        <v>233</v>
      </c>
      <c r="F665" s="313">
        <v>11.3964</v>
      </c>
      <c r="G665" s="313"/>
      <c r="H665" s="313"/>
      <c r="I665" s="313"/>
      <c r="J665" s="313"/>
      <c r="K665" s="313">
        <v>10.0332</v>
      </c>
      <c r="L665" s="313"/>
      <c r="M665" s="313"/>
      <c r="N665" s="313"/>
      <c r="O665" s="313"/>
      <c r="P665" s="313"/>
      <c r="Q665" s="313"/>
      <c r="R665" s="313">
        <v>1.3632</v>
      </c>
    </row>
    <row r="666" s="304" customFormat="1" ht="22.8" customHeight="1" spans="1:18">
      <c r="A666" s="309" t="s">
        <v>892</v>
      </c>
      <c r="B666" s="309" t="s">
        <v>565</v>
      </c>
      <c r="C666" s="309"/>
      <c r="D666" s="309" t="s">
        <v>893</v>
      </c>
      <c r="E666" s="309" t="s">
        <v>234</v>
      </c>
      <c r="F666" s="313">
        <v>11.3964</v>
      </c>
      <c r="G666" s="313"/>
      <c r="H666" s="313"/>
      <c r="I666" s="313"/>
      <c r="J666" s="313"/>
      <c r="K666" s="313">
        <v>10.0332</v>
      </c>
      <c r="L666" s="313"/>
      <c r="M666" s="313"/>
      <c r="N666" s="313"/>
      <c r="O666" s="313"/>
      <c r="P666" s="313"/>
      <c r="Q666" s="313"/>
      <c r="R666" s="313">
        <v>1.3632</v>
      </c>
    </row>
    <row r="667" s="304" customFormat="1" ht="22.8" customHeight="1" spans="1:18">
      <c r="A667" s="314" t="s">
        <v>892</v>
      </c>
      <c r="B667" s="314" t="s">
        <v>565</v>
      </c>
      <c r="C667" s="314" t="s">
        <v>565</v>
      </c>
      <c r="D667" s="315" t="s">
        <v>894</v>
      </c>
      <c r="E667" s="316" t="s">
        <v>567</v>
      </c>
      <c r="F667" s="317">
        <v>11.3964</v>
      </c>
      <c r="G667" s="318"/>
      <c r="H667" s="318"/>
      <c r="I667" s="318"/>
      <c r="J667" s="318"/>
      <c r="K667" s="318">
        <v>10.0332</v>
      </c>
      <c r="L667" s="318"/>
      <c r="M667" s="318"/>
      <c r="N667" s="318"/>
      <c r="O667" s="318"/>
      <c r="P667" s="318"/>
      <c r="Q667" s="318"/>
      <c r="R667" s="318">
        <v>1.3632</v>
      </c>
    </row>
    <row r="668" s="304" customFormat="1" ht="22.8" customHeight="1" spans="1:18">
      <c r="A668" s="309" t="s">
        <v>568</v>
      </c>
      <c r="B668" s="309"/>
      <c r="C668" s="309"/>
      <c r="D668" s="309" t="s">
        <v>568</v>
      </c>
      <c r="E668" s="309" t="s">
        <v>264</v>
      </c>
      <c r="F668" s="313">
        <v>60.9908</v>
      </c>
      <c r="G668" s="313">
        <v>4.696</v>
      </c>
      <c r="H668" s="313">
        <v>56.2948</v>
      </c>
      <c r="I668" s="313"/>
      <c r="J668" s="313"/>
      <c r="K668" s="313"/>
      <c r="L668" s="313"/>
      <c r="M668" s="313"/>
      <c r="N668" s="313"/>
      <c r="O668" s="313"/>
      <c r="P668" s="313"/>
      <c r="Q668" s="313"/>
      <c r="R668" s="313"/>
    </row>
    <row r="669" s="304" customFormat="1" ht="22.8" customHeight="1" spans="1:18">
      <c r="A669" s="309" t="s">
        <v>568</v>
      </c>
      <c r="B669" s="309" t="s">
        <v>569</v>
      </c>
      <c r="C669" s="309"/>
      <c r="D669" s="309" t="s">
        <v>570</v>
      </c>
      <c r="E669" s="309" t="s">
        <v>277</v>
      </c>
      <c r="F669" s="313">
        <v>60.9908</v>
      </c>
      <c r="G669" s="313">
        <v>4.696</v>
      </c>
      <c r="H669" s="313">
        <v>56.2948</v>
      </c>
      <c r="I669" s="313"/>
      <c r="J669" s="313"/>
      <c r="K669" s="313"/>
      <c r="L669" s="313"/>
      <c r="M669" s="313"/>
      <c r="N669" s="313"/>
      <c r="O669" s="313"/>
      <c r="P669" s="313"/>
      <c r="Q669" s="313"/>
      <c r="R669" s="313"/>
    </row>
    <row r="670" s="304" customFormat="1" ht="22.8" customHeight="1" spans="1:18">
      <c r="A670" s="314" t="s">
        <v>568</v>
      </c>
      <c r="B670" s="314" t="s">
        <v>569</v>
      </c>
      <c r="C670" s="314" t="s">
        <v>565</v>
      </c>
      <c r="D670" s="315" t="s">
        <v>1277</v>
      </c>
      <c r="E670" s="316" t="s">
        <v>1278</v>
      </c>
      <c r="F670" s="317">
        <v>60.9908</v>
      </c>
      <c r="G670" s="318">
        <v>4.696</v>
      </c>
      <c r="H670" s="318">
        <v>56.2948</v>
      </c>
      <c r="I670" s="318"/>
      <c r="J670" s="318"/>
      <c r="K670" s="318"/>
      <c r="L670" s="318"/>
      <c r="M670" s="318"/>
      <c r="N670" s="318"/>
      <c r="O670" s="318"/>
      <c r="P670" s="318"/>
      <c r="Q670" s="318"/>
      <c r="R670" s="318"/>
    </row>
    <row r="671" s="304" customFormat="1" ht="22.8" customHeight="1" spans="1:18">
      <c r="A671" s="309"/>
      <c r="B671" s="309"/>
      <c r="C671" s="309"/>
      <c r="D671" s="311" t="s">
        <v>1133</v>
      </c>
      <c r="E671" s="311" t="s">
        <v>1134</v>
      </c>
      <c r="F671" s="310">
        <v>67.0644</v>
      </c>
      <c r="G671" s="310"/>
      <c r="H671" s="310">
        <v>47.3064</v>
      </c>
      <c r="I671" s="310"/>
      <c r="J671" s="310"/>
      <c r="K671" s="310">
        <v>19.758</v>
      </c>
      <c r="L671" s="310"/>
      <c r="M671" s="310"/>
      <c r="N671" s="310"/>
      <c r="O671" s="310"/>
      <c r="P671" s="310"/>
      <c r="Q671" s="310"/>
      <c r="R671" s="310"/>
    </row>
    <row r="672" s="304" customFormat="1" ht="22.8" customHeight="1" spans="1:18">
      <c r="A672" s="309"/>
      <c r="B672" s="309"/>
      <c r="C672" s="309"/>
      <c r="D672" s="312" t="s">
        <v>1135</v>
      </c>
      <c r="E672" s="312" t="s">
        <v>1136</v>
      </c>
      <c r="F672" s="310">
        <v>67.0644</v>
      </c>
      <c r="G672" s="310"/>
      <c r="H672" s="310">
        <v>47.3064</v>
      </c>
      <c r="I672" s="310"/>
      <c r="J672" s="310"/>
      <c r="K672" s="310">
        <v>19.758</v>
      </c>
      <c r="L672" s="310"/>
      <c r="M672" s="310"/>
      <c r="N672" s="310"/>
      <c r="O672" s="310"/>
      <c r="P672" s="310"/>
      <c r="Q672" s="310"/>
      <c r="R672" s="310"/>
    </row>
    <row r="673" s="304" customFormat="1" ht="22.8" customHeight="1" spans="1:18">
      <c r="A673" s="309" t="s">
        <v>568</v>
      </c>
      <c r="B673" s="309"/>
      <c r="C673" s="309"/>
      <c r="D673" s="309" t="s">
        <v>568</v>
      </c>
      <c r="E673" s="309" t="s">
        <v>264</v>
      </c>
      <c r="F673" s="313">
        <v>47.3064</v>
      </c>
      <c r="G673" s="313"/>
      <c r="H673" s="313">
        <v>47.3064</v>
      </c>
      <c r="I673" s="313"/>
      <c r="J673" s="313"/>
      <c r="K673" s="313"/>
      <c r="L673" s="313"/>
      <c r="M673" s="313"/>
      <c r="N673" s="313"/>
      <c r="O673" s="313"/>
      <c r="P673" s="313"/>
      <c r="Q673" s="313"/>
      <c r="R673" s="313"/>
    </row>
    <row r="674" s="304" customFormat="1" ht="22.8" customHeight="1" spans="1:18">
      <c r="A674" s="309" t="s">
        <v>568</v>
      </c>
      <c r="B674" s="309" t="s">
        <v>569</v>
      </c>
      <c r="C674" s="309"/>
      <c r="D674" s="309" t="s">
        <v>570</v>
      </c>
      <c r="E674" s="309" t="s">
        <v>277</v>
      </c>
      <c r="F674" s="313">
        <v>47.3064</v>
      </c>
      <c r="G674" s="313"/>
      <c r="H674" s="313">
        <v>47.3064</v>
      </c>
      <c r="I674" s="313"/>
      <c r="J674" s="313"/>
      <c r="K674" s="313"/>
      <c r="L674" s="313"/>
      <c r="M674" s="313"/>
      <c r="N674" s="313"/>
      <c r="O674" s="313"/>
      <c r="P674" s="313"/>
      <c r="Q674" s="313"/>
      <c r="R674" s="313"/>
    </row>
    <row r="675" s="304" customFormat="1" ht="22.8" customHeight="1" spans="1:18">
      <c r="A675" s="314" t="s">
        <v>568</v>
      </c>
      <c r="B675" s="314" t="s">
        <v>569</v>
      </c>
      <c r="C675" s="314" t="s">
        <v>565</v>
      </c>
      <c r="D675" s="315" t="s">
        <v>1277</v>
      </c>
      <c r="E675" s="316" t="s">
        <v>1278</v>
      </c>
      <c r="F675" s="317">
        <v>47.3064</v>
      </c>
      <c r="G675" s="318"/>
      <c r="H675" s="318">
        <v>47.3064</v>
      </c>
      <c r="I675" s="318"/>
      <c r="J675" s="318"/>
      <c r="K675" s="318"/>
      <c r="L675" s="318"/>
      <c r="M675" s="318"/>
      <c r="N675" s="318"/>
      <c r="O675" s="318"/>
      <c r="P675" s="318"/>
      <c r="Q675" s="318"/>
      <c r="R675" s="318"/>
    </row>
    <row r="676" s="304" customFormat="1" ht="22.8" customHeight="1" spans="1:18">
      <c r="A676" s="309" t="s">
        <v>932</v>
      </c>
      <c r="B676" s="309"/>
      <c r="C676" s="309"/>
      <c r="D676" s="309" t="s">
        <v>932</v>
      </c>
      <c r="E676" s="309" t="s">
        <v>385</v>
      </c>
      <c r="F676" s="313">
        <v>19.758</v>
      </c>
      <c r="G676" s="313"/>
      <c r="H676" s="313"/>
      <c r="I676" s="313"/>
      <c r="J676" s="313"/>
      <c r="K676" s="313">
        <v>19.758</v>
      </c>
      <c r="L676" s="313"/>
      <c r="M676" s="313"/>
      <c r="N676" s="313"/>
      <c r="O676" s="313"/>
      <c r="P676" s="313"/>
      <c r="Q676" s="313"/>
      <c r="R676" s="313"/>
    </row>
    <row r="677" s="304" customFormat="1" ht="22.8" customHeight="1" spans="1:18">
      <c r="A677" s="309" t="s">
        <v>932</v>
      </c>
      <c r="B677" s="309" t="s">
        <v>565</v>
      </c>
      <c r="C677" s="309"/>
      <c r="D677" s="309" t="s">
        <v>933</v>
      </c>
      <c r="E677" s="309" t="s">
        <v>386</v>
      </c>
      <c r="F677" s="313">
        <v>19.758</v>
      </c>
      <c r="G677" s="313"/>
      <c r="H677" s="313"/>
      <c r="I677" s="313"/>
      <c r="J677" s="313"/>
      <c r="K677" s="313">
        <v>19.758</v>
      </c>
      <c r="L677" s="313"/>
      <c r="M677" s="313"/>
      <c r="N677" s="313"/>
      <c r="O677" s="313"/>
      <c r="P677" s="313"/>
      <c r="Q677" s="313"/>
      <c r="R677" s="313"/>
    </row>
    <row r="678" s="304" customFormat="1" ht="22.8" customHeight="1" spans="1:18">
      <c r="A678" s="314" t="s">
        <v>932</v>
      </c>
      <c r="B678" s="314" t="s">
        <v>565</v>
      </c>
      <c r="C678" s="314" t="s">
        <v>565</v>
      </c>
      <c r="D678" s="315" t="s">
        <v>934</v>
      </c>
      <c r="E678" s="316" t="s">
        <v>567</v>
      </c>
      <c r="F678" s="317">
        <v>19.758</v>
      </c>
      <c r="G678" s="318"/>
      <c r="H678" s="318"/>
      <c r="I678" s="318"/>
      <c r="J678" s="318"/>
      <c r="K678" s="318">
        <v>19.758</v>
      </c>
      <c r="L678" s="318"/>
      <c r="M678" s="318"/>
      <c r="N678" s="318"/>
      <c r="O678" s="318"/>
      <c r="P678" s="318"/>
      <c r="Q678" s="318"/>
      <c r="R678" s="318"/>
    </row>
    <row r="679" s="304" customFormat="1" ht="22.8" customHeight="1" spans="1:18">
      <c r="A679" s="309"/>
      <c r="B679" s="309"/>
      <c r="C679" s="309"/>
      <c r="D679" s="311" t="s">
        <v>1137</v>
      </c>
      <c r="E679" s="311" t="s">
        <v>1138</v>
      </c>
      <c r="F679" s="310">
        <v>81.933</v>
      </c>
      <c r="G679" s="310">
        <v>8.8684</v>
      </c>
      <c r="H679" s="310">
        <v>45.476</v>
      </c>
      <c r="I679" s="310"/>
      <c r="J679" s="310"/>
      <c r="K679" s="310">
        <v>26.811</v>
      </c>
      <c r="L679" s="310"/>
      <c r="M679" s="310"/>
      <c r="N679" s="310"/>
      <c r="O679" s="310"/>
      <c r="P679" s="310"/>
      <c r="Q679" s="310"/>
      <c r="R679" s="310">
        <v>0.7776</v>
      </c>
    </row>
    <row r="680" s="304" customFormat="1" ht="22.8" customHeight="1" spans="1:18">
      <c r="A680" s="309"/>
      <c r="B680" s="309"/>
      <c r="C680" s="309"/>
      <c r="D680" s="312" t="s">
        <v>1139</v>
      </c>
      <c r="E680" s="312" t="s">
        <v>1140</v>
      </c>
      <c r="F680" s="310">
        <v>81.933</v>
      </c>
      <c r="G680" s="310">
        <v>8.8684</v>
      </c>
      <c r="H680" s="310">
        <v>45.476</v>
      </c>
      <c r="I680" s="310"/>
      <c r="J680" s="310"/>
      <c r="K680" s="310">
        <v>26.811</v>
      </c>
      <c r="L680" s="310"/>
      <c r="M680" s="310"/>
      <c r="N680" s="310"/>
      <c r="O680" s="310"/>
      <c r="P680" s="310"/>
      <c r="Q680" s="310"/>
      <c r="R680" s="310">
        <v>0.7776</v>
      </c>
    </row>
    <row r="681" s="304" customFormat="1" ht="22.8" customHeight="1" spans="1:18">
      <c r="A681" s="309" t="s">
        <v>568</v>
      </c>
      <c r="B681" s="309"/>
      <c r="C681" s="309"/>
      <c r="D681" s="309" t="s">
        <v>568</v>
      </c>
      <c r="E681" s="309" t="s">
        <v>264</v>
      </c>
      <c r="F681" s="313">
        <v>81.933</v>
      </c>
      <c r="G681" s="313">
        <v>8.8684</v>
      </c>
      <c r="H681" s="313">
        <v>45.476</v>
      </c>
      <c r="I681" s="313"/>
      <c r="J681" s="313"/>
      <c r="K681" s="313">
        <v>26.811</v>
      </c>
      <c r="L681" s="313"/>
      <c r="M681" s="313"/>
      <c r="N681" s="313"/>
      <c r="O681" s="313"/>
      <c r="P681" s="313"/>
      <c r="Q681" s="313"/>
      <c r="R681" s="313">
        <v>0.7776</v>
      </c>
    </row>
    <row r="682" s="304" customFormat="1" ht="22.8" customHeight="1" spans="1:18">
      <c r="A682" s="309" t="s">
        <v>568</v>
      </c>
      <c r="B682" s="309" t="s">
        <v>569</v>
      </c>
      <c r="C682" s="309"/>
      <c r="D682" s="309" t="s">
        <v>570</v>
      </c>
      <c r="E682" s="309" t="s">
        <v>277</v>
      </c>
      <c r="F682" s="313">
        <v>81.933</v>
      </c>
      <c r="G682" s="313">
        <v>8.8684</v>
      </c>
      <c r="H682" s="313">
        <v>45.476</v>
      </c>
      <c r="I682" s="313"/>
      <c r="J682" s="313"/>
      <c r="K682" s="313">
        <v>26.811</v>
      </c>
      <c r="L682" s="313"/>
      <c r="M682" s="313"/>
      <c r="N682" s="313"/>
      <c r="O682" s="313"/>
      <c r="P682" s="313"/>
      <c r="Q682" s="313"/>
      <c r="R682" s="313">
        <v>0.7776</v>
      </c>
    </row>
    <row r="683" s="304" customFormat="1" ht="22.8" customHeight="1" spans="1:18">
      <c r="A683" s="314" t="s">
        <v>568</v>
      </c>
      <c r="B683" s="314" t="s">
        <v>569</v>
      </c>
      <c r="C683" s="314" t="s">
        <v>565</v>
      </c>
      <c r="D683" s="315" t="s">
        <v>1277</v>
      </c>
      <c r="E683" s="316" t="s">
        <v>1278</v>
      </c>
      <c r="F683" s="317">
        <v>81.933</v>
      </c>
      <c r="G683" s="318">
        <v>8.8684</v>
      </c>
      <c r="H683" s="318">
        <v>45.476</v>
      </c>
      <c r="I683" s="318"/>
      <c r="J683" s="318"/>
      <c r="K683" s="318">
        <v>26.811</v>
      </c>
      <c r="L683" s="318"/>
      <c r="M683" s="318"/>
      <c r="N683" s="318"/>
      <c r="O683" s="318"/>
      <c r="P683" s="318"/>
      <c r="Q683" s="318"/>
      <c r="R683" s="318">
        <v>0.7776</v>
      </c>
    </row>
    <row r="684" s="304" customFormat="1" ht="22.8" customHeight="1" spans="1:18">
      <c r="A684" s="309"/>
      <c r="B684" s="309"/>
      <c r="C684" s="309"/>
      <c r="D684" s="311" t="s">
        <v>1141</v>
      </c>
      <c r="E684" s="311" t="s">
        <v>1142</v>
      </c>
      <c r="F684" s="310">
        <v>68.1784</v>
      </c>
      <c r="G684" s="310"/>
      <c r="H684" s="310">
        <v>42.4888</v>
      </c>
      <c r="I684" s="310"/>
      <c r="J684" s="310"/>
      <c r="K684" s="310">
        <v>25.6896</v>
      </c>
      <c r="L684" s="310"/>
      <c r="M684" s="310"/>
      <c r="N684" s="310"/>
      <c r="O684" s="310"/>
      <c r="P684" s="310"/>
      <c r="Q684" s="310"/>
      <c r="R684" s="310"/>
    </row>
    <row r="685" s="304" customFormat="1" ht="22.8" customHeight="1" spans="1:18">
      <c r="A685" s="309"/>
      <c r="B685" s="309"/>
      <c r="C685" s="309"/>
      <c r="D685" s="312" t="s">
        <v>1143</v>
      </c>
      <c r="E685" s="312" t="s">
        <v>1144</v>
      </c>
      <c r="F685" s="310">
        <v>68.1784</v>
      </c>
      <c r="G685" s="310"/>
      <c r="H685" s="310">
        <v>42.4888</v>
      </c>
      <c r="I685" s="310"/>
      <c r="J685" s="310"/>
      <c r="K685" s="310">
        <v>25.6896</v>
      </c>
      <c r="L685" s="310"/>
      <c r="M685" s="310"/>
      <c r="N685" s="310"/>
      <c r="O685" s="310"/>
      <c r="P685" s="310"/>
      <c r="Q685" s="310"/>
      <c r="R685" s="310"/>
    </row>
    <row r="686" s="304" customFormat="1" ht="22.8" customHeight="1" spans="1:18">
      <c r="A686" s="309" t="s">
        <v>568</v>
      </c>
      <c r="B686" s="309"/>
      <c r="C686" s="309"/>
      <c r="D686" s="309" t="s">
        <v>568</v>
      </c>
      <c r="E686" s="309" t="s">
        <v>264</v>
      </c>
      <c r="F686" s="313">
        <v>42.4888</v>
      </c>
      <c r="G686" s="313"/>
      <c r="H686" s="313">
        <v>42.4888</v>
      </c>
      <c r="I686" s="313"/>
      <c r="J686" s="313"/>
      <c r="K686" s="313"/>
      <c r="L686" s="313"/>
      <c r="M686" s="313"/>
      <c r="N686" s="313"/>
      <c r="O686" s="313"/>
      <c r="P686" s="313"/>
      <c r="Q686" s="313"/>
      <c r="R686" s="313"/>
    </row>
    <row r="687" s="304" customFormat="1" ht="22.8" customHeight="1" spans="1:18">
      <c r="A687" s="309" t="s">
        <v>568</v>
      </c>
      <c r="B687" s="309" t="s">
        <v>569</v>
      </c>
      <c r="C687" s="309"/>
      <c r="D687" s="309" t="s">
        <v>570</v>
      </c>
      <c r="E687" s="309" t="s">
        <v>277</v>
      </c>
      <c r="F687" s="313">
        <v>42.4888</v>
      </c>
      <c r="G687" s="313"/>
      <c r="H687" s="313">
        <v>42.4888</v>
      </c>
      <c r="I687" s="313"/>
      <c r="J687" s="313"/>
      <c r="K687" s="313"/>
      <c r="L687" s="313"/>
      <c r="M687" s="313"/>
      <c r="N687" s="313"/>
      <c r="O687" s="313"/>
      <c r="P687" s="313"/>
      <c r="Q687" s="313"/>
      <c r="R687" s="313"/>
    </row>
    <row r="688" s="304" customFormat="1" ht="22.8" customHeight="1" spans="1:18">
      <c r="A688" s="314" t="s">
        <v>568</v>
      </c>
      <c r="B688" s="314" t="s">
        <v>569</v>
      </c>
      <c r="C688" s="314" t="s">
        <v>565</v>
      </c>
      <c r="D688" s="315" t="s">
        <v>1277</v>
      </c>
      <c r="E688" s="316" t="s">
        <v>1278</v>
      </c>
      <c r="F688" s="317">
        <v>42.4888</v>
      </c>
      <c r="G688" s="318"/>
      <c r="H688" s="318">
        <v>42.4888</v>
      </c>
      <c r="I688" s="318"/>
      <c r="J688" s="318"/>
      <c r="K688" s="318"/>
      <c r="L688" s="318"/>
      <c r="M688" s="318"/>
      <c r="N688" s="318"/>
      <c r="O688" s="318"/>
      <c r="P688" s="318"/>
      <c r="Q688" s="318"/>
      <c r="R688" s="318"/>
    </row>
    <row r="689" s="304" customFormat="1" ht="22.8" customHeight="1" spans="1:18">
      <c r="A689" s="309" t="s">
        <v>932</v>
      </c>
      <c r="B689" s="309"/>
      <c r="C689" s="309"/>
      <c r="D689" s="309" t="s">
        <v>932</v>
      </c>
      <c r="E689" s="309" t="s">
        <v>385</v>
      </c>
      <c r="F689" s="313">
        <v>25.6896</v>
      </c>
      <c r="G689" s="313"/>
      <c r="H689" s="313"/>
      <c r="I689" s="313"/>
      <c r="J689" s="313"/>
      <c r="K689" s="313">
        <v>25.6896</v>
      </c>
      <c r="L689" s="313"/>
      <c r="M689" s="313"/>
      <c r="N689" s="313"/>
      <c r="O689" s="313"/>
      <c r="P689" s="313"/>
      <c r="Q689" s="313"/>
      <c r="R689" s="313"/>
    </row>
    <row r="690" s="304" customFormat="1" ht="22.8" customHeight="1" spans="1:18">
      <c r="A690" s="309" t="s">
        <v>932</v>
      </c>
      <c r="B690" s="309" t="s">
        <v>565</v>
      </c>
      <c r="C690" s="309"/>
      <c r="D690" s="309" t="s">
        <v>933</v>
      </c>
      <c r="E690" s="309" t="s">
        <v>386</v>
      </c>
      <c r="F690" s="313">
        <v>25.6896</v>
      </c>
      <c r="G690" s="313"/>
      <c r="H690" s="313"/>
      <c r="I690" s="313"/>
      <c r="J690" s="313"/>
      <c r="K690" s="313">
        <v>25.6896</v>
      </c>
      <c r="L690" s="313"/>
      <c r="M690" s="313"/>
      <c r="N690" s="313"/>
      <c r="O690" s="313"/>
      <c r="P690" s="313"/>
      <c r="Q690" s="313"/>
      <c r="R690" s="313"/>
    </row>
    <row r="691" s="304" customFormat="1" ht="22.8" customHeight="1" spans="1:18">
      <c r="A691" s="314" t="s">
        <v>932</v>
      </c>
      <c r="B691" s="314" t="s">
        <v>565</v>
      </c>
      <c r="C691" s="314" t="s">
        <v>565</v>
      </c>
      <c r="D691" s="315" t="s">
        <v>934</v>
      </c>
      <c r="E691" s="316" t="s">
        <v>567</v>
      </c>
      <c r="F691" s="317">
        <v>25.6896</v>
      </c>
      <c r="G691" s="318"/>
      <c r="H691" s="318"/>
      <c r="I691" s="318"/>
      <c r="J691" s="318"/>
      <c r="K691" s="318">
        <v>25.6896</v>
      </c>
      <c r="L691" s="318"/>
      <c r="M691" s="318"/>
      <c r="N691" s="318"/>
      <c r="O691" s="318"/>
      <c r="P691" s="318"/>
      <c r="Q691" s="318"/>
      <c r="R691" s="318"/>
    </row>
    <row r="692" s="304" customFormat="1" ht="22.8" customHeight="1" spans="1:18">
      <c r="A692" s="309"/>
      <c r="B692" s="309"/>
      <c r="C692" s="309"/>
      <c r="D692" s="311" t="s">
        <v>1145</v>
      </c>
      <c r="E692" s="311" t="s">
        <v>1146</v>
      </c>
      <c r="F692" s="310">
        <v>43.7616</v>
      </c>
      <c r="G692" s="310"/>
      <c r="H692" s="310">
        <v>20.3496</v>
      </c>
      <c r="I692" s="310"/>
      <c r="J692" s="310"/>
      <c r="K692" s="310">
        <v>23.412</v>
      </c>
      <c r="L692" s="310"/>
      <c r="M692" s="310"/>
      <c r="N692" s="310"/>
      <c r="O692" s="310"/>
      <c r="P692" s="310"/>
      <c r="Q692" s="310"/>
      <c r="R692" s="310"/>
    </row>
    <row r="693" s="304" customFormat="1" ht="22.8" customHeight="1" spans="1:18">
      <c r="A693" s="309"/>
      <c r="B693" s="309"/>
      <c r="C693" s="309"/>
      <c r="D693" s="312" t="s">
        <v>1147</v>
      </c>
      <c r="E693" s="312" t="s">
        <v>1148</v>
      </c>
      <c r="F693" s="310">
        <v>43.7616</v>
      </c>
      <c r="G693" s="310"/>
      <c r="H693" s="310">
        <v>20.3496</v>
      </c>
      <c r="I693" s="310"/>
      <c r="J693" s="310"/>
      <c r="K693" s="310">
        <v>23.412</v>
      </c>
      <c r="L693" s="310"/>
      <c r="M693" s="310"/>
      <c r="N693" s="310"/>
      <c r="O693" s="310"/>
      <c r="P693" s="310"/>
      <c r="Q693" s="310"/>
      <c r="R693" s="310"/>
    </row>
    <row r="694" s="304" customFormat="1" ht="22.8" customHeight="1" spans="1:18">
      <c r="A694" s="309" t="s">
        <v>568</v>
      </c>
      <c r="B694" s="309"/>
      <c r="C694" s="309"/>
      <c r="D694" s="309" t="s">
        <v>568</v>
      </c>
      <c r="E694" s="309" t="s">
        <v>264</v>
      </c>
      <c r="F694" s="313">
        <v>43.7616</v>
      </c>
      <c r="G694" s="313"/>
      <c r="H694" s="313">
        <v>20.3496</v>
      </c>
      <c r="I694" s="313"/>
      <c r="J694" s="313"/>
      <c r="K694" s="313">
        <v>23.412</v>
      </c>
      <c r="L694" s="313"/>
      <c r="M694" s="313"/>
      <c r="N694" s="313"/>
      <c r="O694" s="313"/>
      <c r="P694" s="313"/>
      <c r="Q694" s="313"/>
      <c r="R694" s="313"/>
    </row>
    <row r="695" s="304" customFormat="1" ht="22.8" customHeight="1" spans="1:18">
      <c r="A695" s="309" t="s">
        <v>568</v>
      </c>
      <c r="B695" s="309" t="s">
        <v>569</v>
      </c>
      <c r="C695" s="309"/>
      <c r="D695" s="309" t="s">
        <v>570</v>
      </c>
      <c r="E695" s="309" t="s">
        <v>277</v>
      </c>
      <c r="F695" s="313">
        <v>43.7616</v>
      </c>
      <c r="G695" s="313"/>
      <c r="H695" s="313">
        <v>20.3496</v>
      </c>
      <c r="I695" s="313"/>
      <c r="J695" s="313"/>
      <c r="K695" s="313">
        <v>23.412</v>
      </c>
      <c r="L695" s="313"/>
      <c r="M695" s="313"/>
      <c r="N695" s="313"/>
      <c r="O695" s="313"/>
      <c r="P695" s="313"/>
      <c r="Q695" s="313"/>
      <c r="R695" s="313"/>
    </row>
    <row r="696" s="304" customFormat="1" ht="22.8" customHeight="1" spans="1:18">
      <c r="A696" s="314" t="s">
        <v>568</v>
      </c>
      <c r="B696" s="314" t="s">
        <v>569</v>
      </c>
      <c r="C696" s="314" t="s">
        <v>583</v>
      </c>
      <c r="D696" s="315" t="s">
        <v>1279</v>
      </c>
      <c r="E696" s="316" t="s">
        <v>1280</v>
      </c>
      <c r="F696" s="317">
        <v>43.7616</v>
      </c>
      <c r="G696" s="318"/>
      <c r="H696" s="318">
        <v>20.3496</v>
      </c>
      <c r="I696" s="318"/>
      <c r="J696" s="318"/>
      <c r="K696" s="318">
        <v>23.412</v>
      </c>
      <c r="L696" s="318"/>
      <c r="M696" s="318"/>
      <c r="N696" s="318"/>
      <c r="O696" s="318"/>
      <c r="P696" s="318"/>
      <c r="Q696" s="318"/>
      <c r="R696" s="318"/>
    </row>
    <row r="697" s="304" customFormat="1" ht="22.8" customHeight="1" spans="1:18">
      <c r="A697" s="309"/>
      <c r="B697" s="309"/>
      <c r="C697" s="309"/>
      <c r="D697" s="311" t="s">
        <v>1149</v>
      </c>
      <c r="E697" s="311" t="s">
        <v>1150</v>
      </c>
      <c r="F697" s="310">
        <v>33.8196</v>
      </c>
      <c r="G697" s="310"/>
      <c r="H697" s="310">
        <v>24.3036</v>
      </c>
      <c r="I697" s="310"/>
      <c r="J697" s="310"/>
      <c r="K697" s="310">
        <v>9.516</v>
      </c>
      <c r="L697" s="310"/>
      <c r="M697" s="310"/>
      <c r="N697" s="310"/>
      <c r="O697" s="310"/>
      <c r="P697" s="310"/>
      <c r="Q697" s="310"/>
      <c r="R697" s="310"/>
    </row>
    <row r="698" s="304" customFormat="1" ht="22.8" customHeight="1" spans="1:18">
      <c r="A698" s="309"/>
      <c r="B698" s="309"/>
      <c r="C698" s="309"/>
      <c r="D698" s="312" t="s">
        <v>1151</v>
      </c>
      <c r="E698" s="312" t="s">
        <v>1152</v>
      </c>
      <c r="F698" s="310">
        <v>33.8196</v>
      </c>
      <c r="G698" s="310"/>
      <c r="H698" s="310">
        <v>24.3036</v>
      </c>
      <c r="I698" s="310"/>
      <c r="J698" s="310"/>
      <c r="K698" s="310">
        <v>9.516</v>
      </c>
      <c r="L698" s="310"/>
      <c r="M698" s="310"/>
      <c r="N698" s="310"/>
      <c r="O698" s="310"/>
      <c r="P698" s="310"/>
      <c r="Q698" s="310"/>
      <c r="R698" s="310"/>
    </row>
    <row r="699" s="304" customFormat="1" ht="22.8" customHeight="1" spans="1:18">
      <c r="A699" s="309" t="s">
        <v>568</v>
      </c>
      <c r="B699" s="309"/>
      <c r="C699" s="309"/>
      <c r="D699" s="309" t="s">
        <v>568</v>
      </c>
      <c r="E699" s="309" t="s">
        <v>264</v>
      </c>
      <c r="F699" s="313">
        <v>24.3036</v>
      </c>
      <c r="G699" s="313"/>
      <c r="H699" s="313">
        <v>24.3036</v>
      </c>
      <c r="I699" s="313"/>
      <c r="J699" s="313"/>
      <c r="K699" s="313"/>
      <c r="L699" s="313"/>
      <c r="M699" s="313"/>
      <c r="N699" s="313"/>
      <c r="O699" s="313"/>
      <c r="P699" s="313"/>
      <c r="Q699" s="313"/>
      <c r="R699" s="313"/>
    </row>
    <row r="700" s="304" customFormat="1" ht="22.8" customHeight="1" spans="1:18">
      <c r="A700" s="309" t="s">
        <v>568</v>
      </c>
      <c r="B700" s="309" t="s">
        <v>569</v>
      </c>
      <c r="C700" s="309"/>
      <c r="D700" s="309" t="s">
        <v>570</v>
      </c>
      <c r="E700" s="309" t="s">
        <v>277</v>
      </c>
      <c r="F700" s="313">
        <v>24.3036</v>
      </c>
      <c r="G700" s="313"/>
      <c r="H700" s="313">
        <v>24.3036</v>
      </c>
      <c r="I700" s="313"/>
      <c r="J700" s="313"/>
      <c r="K700" s="313"/>
      <c r="L700" s="313"/>
      <c r="M700" s="313"/>
      <c r="N700" s="313"/>
      <c r="O700" s="313"/>
      <c r="P700" s="313"/>
      <c r="Q700" s="313"/>
      <c r="R700" s="313"/>
    </row>
    <row r="701" s="304" customFormat="1" ht="22.8" customHeight="1" spans="1:18">
      <c r="A701" s="314" t="s">
        <v>568</v>
      </c>
      <c r="B701" s="314" t="s">
        <v>569</v>
      </c>
      <c r="C701" s="314" t="s">
        <v>565</v>
      </c>
      <c r="D701" s="315" t="s">
        <v>1277</v>
      </c>
      <c r="E701" s="316" t="s">
        <v>1278</v>
      </c>
      <c r="F701" s="317">
        <v>24.3036</v>
      </c>
      <c r="G701" s="318"/>
      <c r="H701" s="318">
        <v>24.3036</v>
      </c>
      <c r="I701" s="318"/>
      <c r="J701" s="318"/>
      <c r="K701" s="318"/>
      <c r="L701" s="318"/>
      <c r="M701" s="318"/>
      <c r="N701" s="318"/>
      <c r="O701" s="318"/>
      <c r="P701" s="318"/>
      <c r="Q701" s="318"/>
      <c r="R701" s="318"/>
    </row>
    <row r="702" s="304" customFormat="1" ht="22.8" customHeight="1" spans="1:18">
      <c r="A702" s="309" t="s">
        <v>932</v>
      </c>
      <c r="B702" s="309"/>
      <c r="C702" s="309"/>
      <c r="D702" s="309" t="s">
        <v>932</v>
      </c>
      <c r="E702" s="309" t="s">
        <v>385</v>
      </c>
      <c r="F702" s="313">
        <v>9.516</v>
      </c>
      <c r="G702" s="313"/>
      <c r="H702" s="313"/>
      <c r="I702" s="313"/>
      <c r="J702" s="313"/>
      <c r="K702" s="313">
        <v>9.516</v>
      </c>
      <c r="L702" s="313"/>
      <c r="M702" s="313"/>
      <c r="N702" s="313"/>
      <c r="O702" s="313"/>
      <c r="P702" s="313"/>
      <c r="Q702" s="313"/>
      <c r="R702" s="313"/>
    </row>
    <row r="703" s="304" customFormat="1" ht="22.8" customHeight="1" spans="1:18">
      <c r="A703" s="309" t="s">
        <v>932</v>
      </c>
      <c r="B703" s="309" t="s">
        <v>565</v>
      </c>
      <c r="C703" s="309"/>
      <c r="D703" s="309" t="s">
        <v>933</v>
      </c>
      <c r="E703" s="309" t="s">
        <v>386</v>
      </c>
      <c r="F703" s="313">
        <v>9.516</v>
      </c>
      <c r="G703" s="313"/>
      <c r="H703" s="313"/>
      <c r="I703" s="313"/>
      <c r="J703" s="313"/>
      <c r="K703" s="313">
        <v>9.516</v>
      </c>
      <c r="L703" s="313"/>
      <c r="M703" s="313"/>
      <c r="N703" s="313"/>
      <c r="O703" s="313"/>
      <c r="P703" s="313"/>
      <c r="Q703" s="313"/>
      <c r="R703" s="313"/>
    </row>
    <row r="704" s="304" customFormat="1" ht="22.8" customHeight="1" spans="1:18">
      <c r="A704" s="314" t="s">
        <v>932</v>
      </c>
      <c r="B704" s="314" t="s">
        <v>565</v>
      </c>
      <c r="C704" s="314" t="s">
        <v>565</v>
      </c>
      <c r="D704" s="315" t="s">
        <v>934</v>
      </c>
      <c r="E704" s="316" t="s">
        <v>567</v>
      </c>
      <c r="F704" s="317">
        <v>9.516</v>
      </c>
      <c r="G704" s="318"/>
      <c r="H704" s="318"/>
      <c r="I704" s="318"/>
      <c r="J704" s="318"/>
      <c r="K704" s="318">
        <v>9.516</v>
      </c>
      <c r="L704" s="318"/>
      <c r="M704" s="318"/>
      <c r="N704" s="318"/>
      <c r="O704" s="318"/>
      <c r="P704" s="318"/>
      <c r="Q704" s="318"/>
      <c r="R704" s="318"/>
    </row>
    <row r="705" s="304" customFormat="1" ht="22.8" customHeight="1" spans="1:18">
      <c r="A705" s="309"/>
      <c r="B705" s="309"/>
      <c r="C705" s="309"/>
      <c r="D705" s="311" t="s">
        <v>1153</v>
      </c>
      <c r="E705" s="311" t="s">
        <v>1154</v>
      </c>
      <c r="F705" s="310">
        <v>53.634</v>
      </c>
      <c r="G705" s="310"/>
      <c r="H705" s="310">
        <v>36.066</v>
      </c>
      <c r="I705" s="310"/>
      <c r="J705" s="310"/>
      <c r="K705" s="310">
        <v>17.568</v>
      </c>
      <c r="L705" s="310"/>
      <c r="M705" s="310"/>
      <c r="N705" s="310"/>
      <c r="O705" s="310"/>
      <c r="P705" s="310"/>
      <c r="Q705" s="310"/>
      <c r="R705" s="310"/>
    </row>
    <row r="706" s="304" customFormat="1" ht="22.8" customHeight="1" spans="1:18">
      <c r="A706" s="309"/>
      <c r="B706" s="309"/>
      <c r="C706" s="309"/>
      <c r="D706" s="312" t="s">
        <v>1155</v>
      </c>
      <c r="E706" s="312" t="s">
        <v>1156</v>
      </c>
      <c r="F706" s="310">
        <v>53.634</v>
      </c>
      <c r="G706" s="310"/>
      <c r="H706" s="310">
        <v>36.066</v>
      </c>
      <c r="I706" s="310"/>
      <c r="J706" s="310"/>
      <c r="K706" s="310">
        <v>17.568</v>
      </c>
      <c r="L706" s="310"/>
      <c r="M706" s="310"/>
      <c r="N706" s="310"/>
      <c r="O706" s="310"/>
      <c r="P706" s="310"/>
      <c r="Q706" s="310"/>
      <c r="R706" s="310"/>
    </row>
    <row r="707" s="304" customFormat="1" ht="22.8" customHeight="1" spans="1:18">
      <c r="A707" s="309" t="s">
        <v>932</v>
      </c>
      <c r="B707" s="309"/>
      <c r="C707" s="309"/>
      <c r="D707" s="309" t="s">
        <v>932</v>
      </c>
      <c r="E707" s="309" t="s">
        <v>385</v>
      </c>
      <c r="F707" s="313">
        <v>53.634</v>
      </c>
      <c r="G707" s="313"/>
      <c r="H707" s="313">
        <v>36.066</v>
      </c>
      <c r="I707" s="313"/>
      <c r="J707" s="313"/>
      <c r="K707" s="313">
        <v>17.568</v>
      </c>
      <c r="L707" s="313"/>
      <c r="M707" s="313"/>
      <c r="N707" s="313"/>
      <c r="O707" s="313"/>
      <c r="P707" s="313"/>
      <c r="Q707" s="313"/>
      <c r="R707" s="313"/>
    </row>
    <row r="708" s="304" customFormat="1" ht="22.8" customHeight="1" spans="1:18">
      <c r="A708" s="309" t="s">
        <v>932</v>
      </c>
      <c r="B708" s="309" t="s">
        <v>565</v>
      </c>
      <c r="C708" s="309"/>
      <c r="D708" s="309" t="s">
        <v>933</v>
      </c>
      <c r="E708" s="309" t="s">
        <v>386</v>
      </c>
      <c r="F708" s="313">
        <v>53.634</v>
      </c>
      <c r="G708" s="313"/>
      <c r="H708" s="313">
        <v>36.066</v>
      </c>
      <c r="I708" s="313"/>
      <c r="J708" s="313"/>
      <c r="K708" s="313">
        <v>17.568</v>
      </c>
      <c r="L708" s="313"/>
      <c r="M708" s="313"/>
      <c r="N708" s="313"/>
      <c r="O708" s="313"/>
      <c r="P708" s="313"/>
      <c r="Q708" s="313"/>
      <c r="R708" s="313"/>
    </row>
    <row r="709" s="304" customFormat="1" ht="22.8" customHeight="1" spans="1:18">
      <c r="A709" s="314" t="s">
        <v>932</v>
      </c>
      <c r="B709" s="314" t="s">
        <v>565</v>
      </c>
      <c r="C709" s="314" t="s">
        <v>565</v>
      </c>
      <c r="D709" s="315" t="s">
        <v>934</v>
      </c>
      <c r="E709" s="316" t="s">
        <v>567</v>
      </c>
      <c r="F709" s="317">
        <v>53.634</v>
      </c>
      <c r="G709" s="318"/>
      <c r="H709" s="318">
        <v>36.066</v>
      </c>
      <c r="I709" s="318"/>
      <c r="J709" s="318"/>
      <c r="K709" s="318">
        <v>17.568</v>
      </c>
      <c r="L709" s="318"/>
      <c r="M709" s="318"/>
      <c r="N709" s="318"/>
      <c r="O709" s="318"/>
      <c r="P709" s="318"/>
      <c r="Q709" s="318"/>
      <c r="R709" s="318"/>
    </row>
    <row r="710" s="304" customFormat="1" ht="22.8" customHeight="1" spans="1:18">
      <c r="A710" s="309"/>
      <c r="B710" s="309"/>
      <c r="C710" s="309"/>
      <c r="D710" s="311" t="s">
        <v>1157</v>
      </c>
      <c r="E710" s="311" t="s">
        <v>1158</v>
      </c>
      <c r="F710" s="310">
        <v>37.9428</v>
      </c>
      <c r="G710" s="310"/>
      <c r="H710" s="310">
        <v>27.7008</v>
      </c>
      <c r="I710" s="310"/>
      <c r="J710" s="310"/>
      <c r="K710" s="310">
        <v>10.242</v>
      </c>
      <c r="L710" s="310"/>
      <c r="M710" s="310"/>
      <c r="N710" s="310"/>
      <c r="O710" s="310"/>
      <c r="P710" s="310"/>
      <c r="Q710" s="310"/>
      <c r="R710" s="310"/>
    </row>
    <row r="711" s="304" customFormat="1" ht="22.8" customHeight="1" spans="1:18">
      <c r="A711" s="309"/>
      <c r="B711" s="309"/>
      <c r="C711" s="309"/>
      <c r="D711" s="312" t="s">
        <v>1159</v>
      </c>
      <c r="E711" s="312" t="s">
        <v>1160</v>
      </c>
      <c r="F711" s="310">
        <v>37.9428</v>
      </c>
      <c r="G711" s="310"/>
      <c r="H711" s="310">
        <v>27.7008</v>
      </c>
      <c r="I711" s="310"/>
      <c r="J711" s="310"/>
      <c r="K711" s="310">
        <v>10.242</v>
      </c>
      <c r="L711" s="310"/>
      <c r="M711" s="310"/>
      <c r="N711" s="310"/>
      <c r="O711" s="310"/>
      <c r="P711" s="310"/>
      <c r="Q711" s="310"/>
      <c r="R711" s="310"/>
    </row>
    <row r="712" s="304" customFormat="1" ht="22.8" customHeight="1" spans="1:18">
      <c r="A712" s="309" t="s">
        <v>562</v>
      </c>
      <c r="B712" s="309"/>
      <c r="C712" s="309"/>
      <c r="D712" s="309" t="s">
        <v>562</v>
      </c>
      <c r="E712" s="309" t="s">
        <v>143</v>
      </c>
      <c r="F712" s="313">
        <v>10.242</v>
      </c>
      <c r="G712" s="313"/>
      <c r="H712" s="313"/>
      <c r="I712" s="313"/>
      <c r="J712" s="313"/>
      <c r="K712" s="313">
        <v>10.242</v>
      </c>
      <c r="L712" s="313"/>
      <c r="M712" s="313"/>
      <c r="N712" s="313"/>
      <c r="O712" s="313"/>
      <c r="P712" s="313"/>
      <c r="Q712" s="313"/>
      <c r="R712" s="313"/>
    </row>
    <row r="713" s="304" customFormat="1" ht="22.8" customHeight="1" spans="1:18">
      <c r="A713" s="309" t="s">
        <v>562</v>
      </c>
      <c r="B713" s="309" t="s">
        <v>622</v>
      </c>
      <c r="C713" s="309"/>
      <c r="D713" s="309" t="s">
        <v>623</v>
      </c>
      <c r="E713" s="309" t="s">
        <v>154</v>
      </c>
      <c r="F713" s="313">
        <v>10.242</v>
      </c>
      <c r="G713" s="313"/>
      <c r="H713" s="313"/>
      <c r="I713" s="313"/>
      <c r="J713" s="313"/>
      <c r="K713" s="313">
        <v>10.242</v>
      </c>
      <c r="L713" s="313"/>
      <c r="M713" s="313"/>
      <c r="N713" s="313"/>
      <c r="O713" s="313"/>
      <c r="P713" s="313"/>
      <c r="Q713" s="313"/>
      <c r="R713" s="313"/>
    </row>
    <row r="714" s="304" customFormat="1" ht="22.8" customHeight="1" spans="1:18">
      <c r="A714" s="314" t="s">
        <v>562</v>
      </c>
      <c r="B714" s="314" t="s">
        <v>622</v>
      </c>
      <c r="C714" s="314" t="s">
        <v>565</v>
      </c>
      <c r="D714" s="315" t="s">
        <v>624</v>
      </c>
      <c r="E714" s="316" t="s">
        <v>567</v>
      </c>
      <c r="F714" s="317">
        <v>10.242</v>
      </c>
      <c r="G714" s="318"/>
      <c r="H714" s="318"/>
      <c r="I714" s="318"/>
      <c r="J714" s="318"/>
      <c r="K714" s="318">
        <v>10.242</v>
      </c>
      <c r="L714" s="318"/>
      <c r="M714" s="318"/>
      <c r="N714" s="318"/>
      <c r="O714" s="318"/>
      <c r="P714" s="318"/>
      <c r="Q714" s="318"/>
      <c r="R714" s="318"/>
    </row>
    <row r="715" s="304" customFormat="1" ht="22.8" customHeight="1" spans="1:18">
      <c r="A715" s="309" t="s">
        <v>568</v>
      </c>
      <c r="B715" s="309"/>
      <c r="C715" s="309"/>
      <c r="D715" s="309" t="s">
        <v>568</v>
      </c>
      <c r="E715" s="309" t="s">
        <v>264</v>
      </c>
      <c r="F715" s="313">
        <v>27.7008</v>
      </c>
      <c r="G715" s="313"/>
      <c r="H715" s="313">
        <v>27.7008</v>
      </c>
      <c r="I715" s="313"/>
      <c r="J715" s="313"/>
      <c r="K715" s="313"/>
      <c r="L715" s="313"/>
      <c r="M715" s="313"/>
      <c r="N715" s="313"/>
      <c r="O715" s="313"/>
      <c r="P715" s="313"/>
      <c r="Q715" s="313"/>
      <c r="R715" s="313"/>
    </row>
    <row r="716" s="304" customFormat="1" ht="22.8" customHeight="1" spans="1:18">
      <c r="A716" s="309" t="s">
        <v>568</v>
      </c>
      <c r="B716" s="309" t="s">
        <v>569</v>
      </c>
      <c r="C716" s="309"/>
      <c r="D716" s="309" t="s">
        <v>570</v>
      </c>
      <c r="E716" s="309" t="s">
        <v>277</v>
      </c>
      <c r="F716" s="313">
        <v>27.7008</v>
      </c>
      <c r="G716" s="313"/>
      <c r="H716" s="313">
        <v>27.7008</v>
      </c>
      <c r="I716" s="313"/>
      <c r="J716" s="313"/>
      <c r="K716" s="313"/>
      <c r="L716" s="313"/>
      <c r="M716" s="313"/>
      <c r="N716" s="313"/>
      <c r="O716" s="313"/>
      <c r="P716" s="313"/>
      <c r="Q716" s="313"/>
      <c r="R716" s="313"/>
    </row>
    <row r="717" s="304" customFormat="1" ht="22.8" customHeight="1" spans="1:18">
      <c r="A717" s="314" t="s">
        <v>568</v>
      </c>
      <c r="B717" s="314" t="s">
        <v>569</v>
      </c>
      <c r="C717" s="314" t="s">
        <v>565</v>
      </c>
      <c r="D717" s="315" t="s">
        <v>1277</v>
      </c>
      <c r="E717" s="316" t="s">
        <v>1278</v>
      </c>
      <c r="F717" s="317">
        <v>27.7008</v>
      </c>
      <c r="G717" s="318"/>
      <c r="H717" s="318">
        <v>27.7008</v>
      </c>
      <c r="I717" s="318"/>
      <c r="J717" s="318"/>
      <c r="K717" s="318"/>
      <c r="L717" s="318"/>
      <c r="M717" s="318"/>
      <c r="N717" s="318"/>
      <c r="O717" s="318"/>
      <c r="P717" s="318"/>
      <c r="Q717" s="318"/>
      <c r="R717" s="318"/>
    </row>
    <row r="718" s="304" customFormat="1" ht="22.8" customHeight="1" spans="1:18">
      <c r="A718" s="309"/>
      <c r="B718" s="309"/>
      <c r="C718" s="309"/>
      <c r="D718" s="311" t="s">
        <v>1161</v>
      </c>
      <c r="E718" s="311" t="s">
        <v>1162</v>
      </c>
      <c r="F718" s="310">
        <v>42.7172</v>
      </c>
      <c r="G718" s="310"/>
      <c r="H718" s="310">
        <v>25.7612</v>
      </c>
      <c r="I718" s="310"/>
      <c r="J718" s="310"/>
      <c r="K718" s="310">
        <v>16.956</v>
      </c>
      <c r="L718" s="310"/>
      <c r="M718" s="310"/>
      <c r="N718" s="310"/>
      <c r="O718" s="310"/>
      <c r="P718" s="310"/>
      <c r="Q718" s="310"/>
      <c r="R718" s="310"/>
    </row>
    <row r="719" s="304" customFormat="1" ht="22.8" customHeight="1" spans="1:18">
      <c r="A719" s="309"/>
      <c r="B719" s="309"/>
      <c r="C719" s="309"/>
      <c r="D719" s="312" t="s">
        <v>1163</v>
      </c>
      <c r="E719" s="312" t="s">
        <v>1164</v>
      </c>
      <c r="F719" s="310">
        <v>42.7172</v>
      </c>
      <c r="G719" s="310"/>
      <c r="H719" s="310">
        <v>25.7612</v>
      </c>
      <c r="I719" s="310"/>
      <c r="J719" s="310"/>
      <c r="K719" s="310">
        <v>16.956</v>
      </c>
      <c r="L719" s="310"/>
      <c r="M719" s="310"/>
      <c r="N719" s="310"/>
      <c r="O719" s="310"/>
      <c r="P719" s="310"/>
      <c r="Q719" s="310"/>
      <c r="R719" s="310"/>
    </row>
    <row r="720" s="304" customFormat="1" ht="22.8" customHeight="1" spans="1:18">
      <c r="A720" s="309" t="s">
        <v>568</v>
      </c>
      <c r="B720" s="309"/>
      <c r="C720" s="309"/>
      <c r="D720" s="309" t="s">
        <v>568</v>
      </c>
      <c r="E720" s="309" t="s">
        <v>264</v>
      </c>
      <c r="F720" s="313">
        <v>25.7612</v>
      </c>
      <c r="G720" s="313"/>
      <c r="H720" s="313">
        <v>25.7612</v>
      </c>
      <c r="I720" s="313"/>
      <c r="J720" s="313"/>
      <c r="K720" s="313"/>
      <c r="L720" s="313"/>
      <c r="M720" s="313"/>
      <c r="N720" s="313"/>
      <c r="O720" s="313"/>
      <c r="P720" s="313"/>
      <c r="Q720" s="313"/>
      <c r="R720" s="313"/>
    </row>
    <row r="721" s="304" customFormat="1" ht="22.8" customHeight="1" spans="1:18">
      <c r="A721" s="309" t="s">
        <v>568</v>
      </c>
      <c r="B721" s="309" t="s">
        <v>569</v>
      </c>
      <c r="C721" s="309"/>
      <c r="D721" s="309" t="s">
        <v>570</v>
      </c>
      <c r="E721" s="309" t="s">
        <v>277</v>
      </c>
      <c r="F721" s="313">
        <v>25.7612</v>
      </c>
      <c r="G721" s="313"/>
      <c r="H721" s="313">
        <v>25.7612</v>
      </c>
      <c r="I721" s="313"/>
      <c r="J721" s="313"/>
      <c r="K721" s="313"/>
      <c r="L721" s="313"/>
      <c r="M721" s="313"/>
      <c r="N721" s="313"/>
      <c r="O721" s="313"/>
      <c r="P721" s="313"/>
      <c r="Q721" s="313"/>
      <c r="R721" s="313"/>
    </row>
    <row r="722" s="304" customFormat="1" ht="22.8" customHeight="1" spans="1:18">
      <c r="A722" s="314" t="s">
        <v>568</v>
      </c>
      <c r="B722" s="314" t="s">
        <v>569</v>
      </c>
      <c r="C722" s="314" t="s">
        <v>565</v>
      </c>
      <c r="D722" s="315" t="s">
        <v>1277</v>
      </c>
      <c r="E722" s="316" t="s">
        <v>1278</v>
      </c>
      <c r="F722" s="317">
        <v>25.7612</v>
      </c>
      <c r="G722" s="318"/>
      <c r="H722" s="318">
        <v>25.7612</v>
      </c>
      <c r="I722" s="318"/>
      <c r="J722" s="318"/>
      <c r="K722" s="318"/>
      <c r="L722" s="318"/>
      <c r="M722" s="318"/>
      <c r="N722" s="318"/>
      <c r="O722" s="318"/>
      <c r="P722" s="318"/>
      <c r="Q722" s="318"/>
      <c r="R722" s="318"/>
    </row>
    <row r="723" s="304" customFormat="1" ht="22.8" customHeight="1" spans="1:18">
      <c r="A723" s="309" t="s">
        <v>932</v>
      </c>
      <c r="B723" s="309"/>
      <c r="C723" s="309"/>
      <c r="D723" s="309" t="s">
        <v>932</v>
      </c>
      <c r="E723" s="309" t="s">
        <v>385</v>
      </c>
      <c r="F723" s="313">
        <v>16.956</v>
      </c>
      <c r="G723" s="313"/>
      <c r="H723" s="313"/>
      <c r="I723" s="313"/>
      <c r="J723" s="313"/>
      <c r="K723" s="313">
        <v>16.956</v>
      </c>
      <c r="L723" s="313"/>
      <c r="M723" s="313"/>
      <c r="N723" s="313"/>
      <c r="O723" s="313"/>
      <c r="P723" s="313"/>
      <c r="Q723" s="313"/>
      <c r="R723" s="313"/>
    </row>
    <row r="724" s="304" customFormat="1" ht="22.8" customHeight="1" spans="1:18">
      <c r="A724" s="309" t="s">
        <v>932</v>
      </c>
      <c r="B724" s="309" t="s">
        <v>565</v>
      </c>
      <c r="C724" s="309"/>
      <c r="D724" s="309" t="s">
        <v>933</v>
      </c>
      <c r="E724" s="309" t="s">
        <v>386</v>
      </c>
      <c r="F724" s="313">
        <v>16.956</v>
      </c>
      <c r="G724" s="313"/>
      <c r="H724" s="313"/>
      <c r="I724" s="313"/>
      <c r="J724" s="313"/>
      <c r="K724" s="313">
        <v>16.956</v>
      </c>
      <c r="L724" s="313"/>
      <c r="M724" s="313"/>
      <c r="N724" s="313"/>
      <c r="O724" s="313"/>
      <c r="P724" s="313"/>
      <c r="Q724" s="313"/>
      <c r="R724" s="313"/>
    </row>
    <row r="725" s="304" customFormat="1" ht="22.8" customHeight="1" spans="1:18">
      <c r="A725" s="314" t="s">
        <v>932</v>
      </c>
      <c r="B725" s="314" t="s">
        <v>565</v>
      </c>
      <c r="C725" s="314" t="s">
        <v>565</v>
      </c>
      <c r="D725" s="315" t="s">
        <v>934</v>
      </c>
      <c r="E725" s="316" t="s">
        <v>567</v>
      </c>
      <c r="F725" s="317">
        <v>16.956</v>
      </c>
      <c r="G725" s="318"/>
      <c r="H725" s="318"/>
      <c r="I725" s="318"/>
      <c r="J725" s="318"/>
      <c r="K725" s="318">
        <v>16.956</v>
      </c>
      <c r="L725" s="318"/>
      <c r="M725" s="318"/>
      <c r="N725" s="318"/>
      <c r="O725" s="318"/>
      <c r="P725" s="318"/>
      <c r="Q725" s="318"/>
      <c r="R725" s="318"/>
    </row>
    <row r="726" s="304" customFormat="1" ht="22.8" customHeight="1" spans="1:18">
      <c r="A726" s="309"/>
      <c r="B726" s="309"/>
      <c r="C726" s="309"/>
      <c r="D726" s="311" t="s">
        <v>1165</v>
      </c>
      <c r="E726" s="311" t="s">
        <v>1166</v>
      </c>
      <c r="F726" s="310">
        <v>56.516</v>
      </c>
      <c r="G726" s="310"/>
      <c r="H726" s="310">
        <v>37.0508</v>
      </c>
      <c r="I726" s="310"/>
      <c r="J726" s="310"/>
      <c r="K726" s="310">
        <v>16.962</v>
      </c>
      <c r="L726" s="310"/>
      <c r="M726" s="310"/>
      <c r="N726" s="310"/>
      <c r="O726" s="310"/>
      <c r="P726" s="310"/>
      <c r="Q726" s="310"/>
      <c r="R726" s="310">
        <v>2.5032</v>
      </c>
    </row>
    <row r="727" s="304" customFormat="1" ht="22.8" customHeight="1" spans="1:18">
      <c r="A727" s="309"/>
      <c r="B727" s="309"/>
      <c r="C727" s="309"/>
      <c r="D727" s="312" t="s">
        <v>1167</v>
      </c>
      <c r="E727" s="312" t="s">
        <v>1168</v>
      </c>
      <c r="F727" s="310">
        <v>56.516</v>
      </c>
      <c r="G727" s="310"/>
      <c r="H727" s="310">
        <v>37.0508</v>
      </c>
      <c r="I727" s="310"/>
      <c r="J727" s="310"/>
      <c r="K727" s="310">
        <v>16.962</v>
      </c>
      <c r="L727" s="310"/>
      <c r="M727" s="310"/>
      <c r="N727" s="310"/>
      <c r="O727" s="310"/>
      <c r="P727" s="310"/>
      <c r="Q727" s="310"/>
      <c r="R727" s="310">
        <v>2.5032</v>
      </c>
    </row>
    <row r="728" s="304" customFormat="1" ht="22.8" customHeight="1" spans="1:18">
      <c r="A728" s="309" t="s">
        <v>932</v>
      </c>
      <c r="B728" s="309"/>
      <c r="C728" s="309"/>
      <c r="D728" s="309" t="s">
        <v>932</v>
      </c>
      <c r="E728" s="309" t="s">
        <v>385</v>
      </c>
      <c r="F728" s="313">
        <v>56.516</v>
      </c>
      <c r="G728" s="313"/>
      <c r="H728" s="313">
        <v>37.0508</v>
      </c>
      <c r="I728" s="313"/>
      <c r="J728" s="313"/>
      <c r="K728" s="313">
        <v>16.962</v>
      </c>
      <c r="L728" s="313"/>
      <c r="M728" s="313"/>
      <c r="N728" s="313"/>
      <c r="O728" s="313"/>
      <c r="P728" s="313"/>
      <c r="Q728" s="313"/>
      <c r="R728" s="313">
        <v>2.5032</v>
      </c>
    </row>
    <row r="729" s="304" customFormat="1" ht="22.8" customHeight="1" spans="1:18">
      <c r="A729" s="309" t="s">
        <v>932</v>
      </c>
      <c r="B729" s="309" t="s">
        <v>565</v>
      </c>
      <c r="C729" s="309"/>
      <c r="D729" s="309" t="s">
        <v>933</v>
      </c>
      <c r="E729" s="309" t="s">
        <v>386</v>
      </c>
      <c r="F729" s="313">
        <v>56.516</v>
      </c>
      <c r="G729" s="313"/>
      <c r="H729" s="313">
        <v>37.0508</v>
      </c>
      <c r="I729" s="313"/>
      <c r="J729" s="313"/>
      <c r="K729" s="313">
        <v>16.962</v>
      </c>
      <c r="L729" s="313"/>
      <c r="M729" s="313"/>
      <c r="N729" s="313"/>
      <c r="O729" s="313"/>
      <c r="P729" s="313"/>
      <c r="Q729" s="313"/>
      <c r="R729" s="313">
        <v>2.5032</v>
      </c>
    </row>
    <row r="730" s="304" customFormat="1" ht="22.8" customHeight="1" spans="1:18">
      <c r="A730" s="314" t="s">
        <v>932</v>
      </c>
      <c r="B730" s="314" t="s">
        <v>565</v>
      </c>
      <c r="C730" s="314" t="s">
        <v>565</v>
      </c>
      <c r="D730" s="315" t="s">
        <v>934</v>
      </c>
      <c r="E730" s="316" t="s">
        <v>567</v>
      </c>
      <c r="F730" s="317">
        <v>56.516</v>
      </c>
      <c r="G730" s="318"/>
      <c r="H730" s="318">
        <v>37.0508</v>
      </c>
      <c r="I730" s="318"/>
      <c r="J730" s="318"/>
      <c r="K730" s="318">
        <v>16.962</v>
      </c>
      <c r="L730" s="318"/>
      <c r="M730" s="318"/>
      <c r="N730" s="318"/>
      <c r="O730" s="318"/>
      <c r="P730" s="318"/>
      <c r="Q730" s="318"/>
      <c r="R730" s="318">
        <v>2.5032</v>
      </c>
    </row>
    <row r="731" s="304" customFormat="1" ht="22.8" customHeight="1" spans="1:18">
      <c r="A731" s="309"/>
      <c r="B731" s="309"/>
      <c r="C731" s="309"/>
      <c r="D731" s="311" t="s">
        <v>1169</v>
      </c>
      <c r="E731" s="311" t="s">
        <v>1170</v>
      </c>
      <c r="F731" s="310">
        <v>61.8744</v>
      </c>
      <c r="G731" s="310"/>
      <c r="H731" s="310">
        <v>39.2064</v>
      </c>
      <c r="I731" s="310"/>
      <c r="J731" s="310"/>
      <c r="K731" s="310">
        <v>22.668</v>
      </c>
      <c r="L731" s="310"/>
      <c r="M731" s="310"/>
      <c r="N731" s="310"/>
      <c r="O731" s="310"/>
      <c r="P731" s="310"/>
      <c r="Q731" s="310"/>
      <c r="R731" s="310"/>
    </row>
    <row r="732" s="304" customFormat="1" ht="22.8" customHeight="1" spans="1:18">
      <c r="A732" s="309"/>
      <c r="B732" s="309"/>
      <c r="C732" s="309"/>
      <c r="D732" s="312" t="s">
        <v>1171</v>
      </c>
      <c r="E732" s="312" t="s">
        <v>1172</v>
      </c>
      <c r="F732" s="310">
        <v>61.8744</v>
      </c>
      <c r="G732" s="310"/>
      <c r="H732" s="310">
        <v>39.2064</v>
      </c>
      <c r="I732" s="310"/>
      <c r="J732" s="310"/>
      <c r="K732" s="310">
        <v>22.668</v>
      </c>
      <c r="L732" s="310"/>
      <c r="M732" s="310"/>
      <c r="N732" s="310"/>
      <c r="O732" s="310"/>
      <c r="P732" s="310"/>
      <c r="Q732" s="310"/>
      <c r="R732" s="310"/>
    </row>
    <row r="733" s="304" customFormat="1" ht="22.8" customHeight="1" spans="1:18">
      <c r="A733" s="309" t="s">
        <v>932</v>
      </c>
      <c r="B733" s="309"/>
      <c r="C733" s="309"/>
      <c r="D733" s="309" t="s">
        <v>932</v>
      </c>
      <c r="E733" s="309" t="s">
        <v>385</v>
      </c>
      <c r="F733" s="313">
        <v>61.8744</v>
      </c>
      <c r="G733" s="313"/>
      <c r="H733" s="313">
        <v>39.2064</v>
      </c>
      <c r="I733" s="313"/>
      <c r="J733" s="313"/>
      <c r="K733" s="313">
        <v>22.668</v>
      </c>
      <c r="L733" s="313"/>
      <c r="M733" s="313"/>
      <c r="N733" s="313"/>
      <c r="O733" s="313"/>
      <c r="P733" s="313"/>
      <c r="Q733" s="313"/>
      <c r="R733" s="313"/>
    </row>
    <row r="734" s="304" customFormat="1" ht="22.8" customHeight="1" spans="1:18">
      <c r="A734" s="309" t="s">
        <v>932</v>
      </c>
      <c r="B734" s="309" t="s">
        <v>565</v>
      </c>
      <c r="C734" s="309"/>
      <c r="D734" s="309" t="s">
        <v>933</v>
      </c>
      <c r="E734" s="309" t="s">
        <v>386</v>
      </c>
      <c r="F734" s="313">
        <v>61.8744</v>
      </c>
      <c r="G734" s="313"/>
      <c r="H734" s="313">
        <v>39.2064</v>
      </c>
      <c r="I734" s="313"/>
      <c r="J734" s="313"/>
      <c r="K734" s="313">
        <v>22.668</v>
      </c>
      <c r="L734" s="313"/>
      <c r="M734" s="313"/>
      <c r="N734" s="313"/>
      <c r="O734" s="313"/>
      <c r="P734" s="313"/>
      <c r="Q734" s="313"/>
      <c r="R734" s="313"/>
    </row>
    <row r="735" s="304" customFormat="1" ht="22.8" customHeight="1" spans="1:18">
      <c r="A735" s="314" t="s">
        <v>932</v>
      </c>
      <c r="B735" s="314" t="s">
        <v>565</v>
      </c>
      <c r="C735" s="314" t="s">
        <v>565</v>
      </c>
      <c r="D735" s="315" t="s">
        <v>934</v>
      </c>
      <c r="E735" s="316" t="s">
        <v>567</v>
      </c>
      <c r="F735" s="317">
        <v>61.8744</v>
      </c>
      <c r="G735" s="318"/>
      <c r="H735" s="318">
        <v>39.2064</v>
      </c>
      <c r="I735" s="318"/>
      <c r="J735" s="318"/>
      <c r="K735" s="318">
        <v>22.668</v>
      </c>
      <c r="L735" s="318"/>
      <c r="M735" s="318"/>
      <c r="N735" s="318"/>
      <c r="O735" s="318"/>
      <c r="P735" s="318"/>
      <c r="Q735" s="318"/>
      <c r="R735" s="318"/>
    </row>
    <row r="736" s="304" customFormat="1" ht="22.8" customHeight="1" spans="1:18">
      <c r="A736" s="309"/>
      <c r="B736" s="309"/>
      <c r="C736" s="309"/>
      <c r="D736" s="311" t="s">
        <v>1173</v>
      </c>
      <c r="E736" s="311" t="s">
        <v>1174</v>
      </c>
      <c r="F736" s="310">
        <v>91.012</v>
      </c>
      <c r="G736" s="310"/>
      <c r="H736" s="310">
        <v>61.744</v>
      </c>
      <c r="I736" s="310"/>
      <c r="J736" s="310"/>
      <c r="K736" s="310">
        <v>29.268</v>
      </c>
      <c r="L736" s="310"/>
      <c r="M736" s="310"/>
      <c r="N736" s="310"/>
      <c r="O736" s="310"/>
      <c r="P736" s="310"/>
      <c r="Q736" s="310"/>
      <c r="R736" s="310"/>
    </row>
    <row r="737" s="304" customFormat="1" ht="22.8" customHeight="1" spans="1:18">
      <c r="A737" s="309"/>
      <c r="B737" s="309"/>
      <c r="C737" s="309"/>
      <c r="D737" s="312" t="s">
        <v>1175</v>
      </c>
      <c r="E737" s="312" t="s">
        <v>1176</v>
      </c>
      <c r="F737" s="310">
        <v>91.012</v>
      </c>
      <c r="G737" s="310"/>
      <c r="H737" s="310">
        <v>61.744</v>
      </c>
      <c r="I737" s="310"/>
      <c r="J737" s="310"/>
      <c r="K737" s="310">
        <v>29.268</v>
      </c>
      <c r="L737" s="310"/>
      <c r="M737" s="310"/>
      <c r="N737" s="310"/>
      <c r="O737" s="310"/>
      <c r="P737" s="310"/>
      <c r="Q737" s="310"/>
      <c r="R737" s="310"/>
    </row>
    <row r="738" s="304" customFormat="1" ht="22.8" customHeight="1" spans="1:18">
      <c r="A738" s="309" t="s">
        <v>568</v>
      </c>
      <c r="B738" s="309"/>
      <c r="C738" s="309"/>
      <c r="D738" s="309" t="s">
        <v>568</v>
      </c>
      <c r="E738" s="309" t="s">
        <v>264</v>
      </c>
      <c r="F738" s="313">
        <v>61.744</v>
      </c>
      <c r="G738" s="313"/>
      <c r="H738" s="313">
        <v>61.744</v>
      </c>
      <c r="I738" s="313"/>
      <c r="J738" s="313"/>
      <c r="K738" s="313"/>
      <c r="L738" s="313"/>
      <c r="M738" s="313"/>
      <c r="N738" s="313"/>
      <c r="O738" s="313"/>
      <c r="P738" s="313"/>
      <c r="Q738" s="313"/>
      <c r="R738" s="313"/>
    </row>
    <row r="739" s="304" customFormat="1" ht="22.8" customHeight="1" spans="1:18">
      <c r="A739" s="309" t="s">
        <v>568</v>
      </c>
      <c r="B739" s="309" t="s">
        <v>569</v>
      </c>
      <c r="C739" s="309"/>
      <c r="D739" s="309" t="s">
        <v>570</v>
      </c>
      <c r="E739" s="309" t="s">
        <v>277</v>
      </c>
      <c r="F739" s="313">
        <v>61.744</v>
      </c>
      <c r="G739" s="313"/>
      <c r="H739" s="313">
        <v>61.744</v>
      </c>
      <c r="I739" s="313"/>
      <c r="J739" s="313"/>
      <c r="K739" s="313"/>
      <c r="L739" s="313"/>
      <c r="M739" s="313"/>
      <c r="N739" s="313"/>
      <c r="O739" s="313"/>
      <c r="P739" s="313"/>
      <c r="Q739" s="313"/>
      <c r="R739" s="313"/>
    </row>
    <row r="740" s="304" customFormat="1" ht="22.8" customHeight="1" spans="1:18">
      <c r="A740" s="314" t="s">
        <v>568</v>
      </c>
      <c r="B740" s="314" t="s">
        <v>569</v>
      </c>
      <c r="C740" s="314" t="s">
        <v>565</v>
      </c>
      <c r="D740" s="315" t="s">
        <v>1277</v>
      </c>
      <c r="E740" s="316" t="s">
        <v>1278</v>
      </c>
      <c r="F740" s="317">
        <v>61.744</v>
      </c>
      <c r="G740" s="318"/>
      <c r="H740" s="318">
        <v>61.744</v>
      </c>
      <c r="I740" s="318"/>
      <c r="J740" s="318"/>
      <c r="K740" s="318"/>
      <c r="L740" s="318"/>
      <c r="M740" s="318"/>
      <c r="N740" s="318"/>
      <c r="O740" s="318"/>
      <c r="P740" s="318"/>
      <c r="Q740" s="318"/>
      <c r="R740" s="318"/>
    </row>
    <row r="741" s="304" customFormat="1" ht="22.8" customHeight="1" spans="1:18">
      <c r="A741" s="309" t="s">
        <v>932</v>
      </c>
      <c r="B741" s="309"/>
      <c r="C741" s="309"/>
      <c r="D741" s="309" t="s">
        <v>932</v>
      </c>
      <c r="E741" s="309" t="s">
        <v>385</v>
      </c>
      <c r="F741" s="313">
        <v>29.268</v>
      </c>
      <c r="G741" s="313"/>
      <c r="H741" s="313"/>
      <c r="I741" s="313"/>
      <c r="J741" s="313"/>
      <c r="K741" s="313">
        <v>29.268</v>
      </c>
      <c r="L741" s="313"/>
      <c r="M741" s="313"/>
      <c r="N741" s="313"/>
      <c r="O741" s="313"/>
      <c r="P741" s="313"/>
      <c r="Q741" s="313"/>
      <c r="R741" s="313"/>
    </row>
    <row r="742" s="304" customFormat="1" ht="22.8" customHeight="1" spans="1:18">
      <c r="A742" s="309" t="s">
        <v>932</v>
      </c>
      <c r="B742" s="309" t="s">
        <v>565</v>
      </c>
      <c r="C742" s="309"/>
      <c r="D742" s="309" t="s">
        <v>933</v>
      </c>
      <c r="E742" s="309" t="s">
        <v>386</v>
      </c>
      <c r="F742" s="313">
        <v>29.268</v>
      </c>
      <c r="G742" s="313"/>
      <c r="H742" s="313"/>
      <c r="I742" s="313"/>
      <c r="J742" s="313"/>
      <c r="K742" s="313">
        <v>29.268</v>
      </c>
      <c r="L742" s="313"/>
      <c r="M742" s="313"/>
      <c r="N742" s="313"/>
      <c r="O742" s="313"/>
      <c r="P742" s="313"/>
      <c r="Q742" s="313"/>
      <c r="R742" s="313"/>
    </row>
    <row r="743" s="304" customFormat="1" ht="22.8" customHeight="1" spans="1:18">
      <c r="A743" s="314" t="s">
        <v>932</v>
      </c>
      <c r="B743" s="314" t="s">
        <v>565</v>
      </c>
      <c r="C743" s="314" t="s">
        <v>565</v>
      </c>
      <c r="D743" s="315" t="s">
        <v>934</v>
      </c>
      <c r="E743" s="316" t="s">
        <v>567</v>
      </c>
      <c r="F743" s="317">
        <v>29.268</v>
      </c>
      <c r="G743" s="318"/>
      <c r="H743" s="318"/>
      <c r="I743" s="318"/>
      <c r="J743" s="318"/>
      <c r="K743" s="318">
        <v>29.268</v>
      </c>
      <c r="L743" s="318"/>
      <c r="M743" s="318"/>
      <c r="N743" s="318"/>
      <c r="O743" s="318"/>
      <c r="P743" s="318"/>
      <c r="Q743" s="318"/>
      <c r="R743" s="318"/>
    </row>
    <row r="744" s="304" customFormat="1" ht="22.8" customHeight="1" spans="1:18">
      <c r="A744" s="309"/>
      <c r="B744" s="309"/>
      <c r="C744" s="309"/>
      <c r="D744" s="311" t="s">
        <v>1177</v>
      </c>
      <c r="E744" s="311" t="s">
        <v>1178</v>
      </c>
      <c r="F744" s="310">
        <v>83.7492</v>
      </c>
      <c r="G744" s="310"/>
      <c r="H744" s="310">
        <v>61.1892</v>
      </c>
      <c r="I744" s="310"/>
      <c r="J744" s="310"/>
      <c r="K744" s="310">
        <v>22.56</v>
      </c>
      <c r="L744" s="310"/>
      <c r="M744" s="310"/>
      <c r="N744" s="310"/>
      <c r="O744" s="310"/>
      <c r="P744" s="310"/>
      <c r="Q744" s="310"/>
      <c r="R744" s="310"/>
    </row>
    <row r="745" s="304" customFormat="1" ht="22.8" customHeight="1" spans="1:18">
      <c r="A745" s="309"/>
      <c r="B745" s="309"/>
      <c r="C745" s="309"/>
      <c r="D745" s="312" t="s">
        <v>1179</v>
      </c>
      <c r="E745" s="312" t="s">
        <v>1180</v>
      </c>
      <c r="F745" s="310">
        <v>83.7492</v>
      </c>
      <c r="G745" s="310"/>
      <c r="H745" s="310">
        <v>61.1892</v>
      </c>
      <c r="I745" s="310"/>
      <c r="J745" s="310"/>
      <c r="K745" s="310">
        <v>22.56</v>
      </c>
      <c r="L745" s="310"/>
      <c r="M745" s="310"/>
      <c r="N745" s="310"/>
      <c r="O745" s="310"/>
      <c r="P745" s="310"/>
      <c r="Q745" s="310"/>
      <c r="R745" s="310"/>
    </row>
    <row r="746" s="304" customFormat="1" ht="22.8" customHeight="1" spans="1:18">
      <c r="A746" s="309" t="s">
        <v>932</v>
      </c>
      <c r="B746" s="309"/>
      <c r="C746" s="309"/>
      <c r="D746" s="309" t="s">
        <v>932</v>
      </c>
      <c r="E746" s="309" t="s">
        <v>385</v>
      </c>
      <c r="F746" s="313">
        <v>83.7492</v>
      </c>
      <c r="G746" s="313"/>
      <c r="H746" s="313">
        <v>61.1892</v>
      </c>
      <c r="I746" s="313"/>
      <c r="J746" s="313"/>
      <c r="K746" s="313">
        <v>22.56</v>
      </c>
      <c r="L746" s="313"/>
      <c r="M746" s="313"/>
      <c r="N746" s="313"/>
      <c r="O746" s="313"/>
      <c r="P746" s="313"/>
      <c r="Q746" s="313"/>
      <c r="R746" s="313"/>
    </row>
    <row r="747" s="304" customFormat="1" ht="22.8" customHeight="1" spans="1:18">
      <c r="A747" s="309" t="s">
        <v>932</v>
      </c>
      <c r="B747" s="309" t="s">
        <v>565</v>
      </c>
      <c r="C747" s="309"/>
      <c r="D747" s="309" t="s">
        <v>933</v>
      </c>
      <c r="E747" s="309" t="s">
        <v>386</v>
      </c>
      <c r="F747" s="313">
        <v>83.7492</v>
      </c>
      <c r="G747" s="313"/>
      <c r="H747" s="313">
        <v>61.1892</v>
      </c>
      <c r="I747" s="313"/>
      <c r="J747" s="313"/>
      <c r="K747" s="313">
        <v>22.56</v>
      </c>
      <c r="L747" s="313"/>
      <c r="M747" s="313"/>
      <c r="N747" s="313"/>
      <c r="O747" s="313"/>
      <c r="P747" s="313"/>
      <c r="Q747" s="313"/>
      <c r="R747" s="313"/>
    </row>
    <row r="748" s="304" customFormat="1" ht="22.8" customHeight="1" spans="1:18">
      <c r="A748" s="314" t="s">
        <v>932</v>
      </c>
      <c r="B748" s="314" t="s">
        <v>565</v>
      </c>
      <c r="C748" s="314" t="s">
        <v>583</v>
      </c>
      <c r="D748" s="315" t="s">
        <v>1263</v>
      </c>
      <c r="E748" s="316" t="s">
        <v>790</v>
      </c>
      <c r="F748" s="317">
        <v>22.56</v>
      </c>
      <c r="G748" s="318"/>
      <c r="H748" s="318"/>
      <c r="I748" s="318"/>
      <c r="J748" s="318"/>
      <c r="K748" s="318">
        <v>22.56</v>
      </c>
      <c r="L748" s="318"/>
      <c r="M748" s="318"/>
      <c r="N748" s="318"/>
      <c r="O748" s="318"/>
      <c r="P748" s="318"/>
      <c r="Q748" s="318"/>
      <c r="R748" s="318"/>
    </row>
    <row r="749" s="304" customFormat="1" ht="22.8" customHeight="1" spans="1:18">
      <c r="A749" s="314" t="s">
        <v>932</v>
      </c>
      <c r="B749" s="314" t="s">
        <v>565</v>
      </c>
      <c r="C749" s="314" t="s">
        <v>573</v>
      </c>
      <c r="D749" s="315" t="s">
        <v>1293</v>
      </c>
      <c r="E749" s="316" t="s">
        <v>1294</v>
      </c>
      <c r="F749" s="317">
        <v>61.1892</v>
      </c>
      <c r="G749" s="318"/>
      <c r="H749" s="318">
        <v>61.1892</v>
      </c>
      <c r="I749" s="318"/>
      <c r="J749" s="318"/>
      <c r="K749" s="318"/>
      <c r="L749" s="318"/>
      <c r="M749" s="318"/>
      <c r="N749" s="318"/>
      <c r="O749" s="318"/>
      <c r="P749" s="318"/>
      <c r="Q749" s="318"/>
      <c r="R749" s="318"/>
    </row>
    <row r="750" s="304" customFormat="1" ht="22.8" customHeight="1" spans="1:18">
      <c r="A750" s="309"/>
      <c r="B750" s="309"/>
      <c r="C750" s="309"/>
      <c r="D750" s="311" t="s">
        <v>1181</v>
      </c>
      <c r="E750" s="311" t="s">
        <v>1182</v>
      </c>
      <c r="F750" s="310">
        <v>56.8016</v>
      </c>
      <c r="G750" s="310"/>
      <c r="H750" s="310">
        <v>40.97</v>
      </c>
      <c r="I750" s="310"/>
      <c r="J750" s="310"/>
      <c r="K750" s="310">
        <v>14.076</v>
      </c>
      <c r="L750" s="310"/>
      <c r="M750" s="310"/>
      <c r="N750" s="310"/>
      <c r="O750" s="310"/>
      <c r="P750" s="310"/>
      <c r="Q750" s="310"/>
      <c r="R750" s="310">
        <v>1.7556</v>
      </c>
    </row>
    <row r="751" s="304" customFormat="1" ht="22.8" customHeight="1" spans="1:18">
      <c r="A751" s="309"/>
      <c r="B751" s="309"/>
      <c r="C751" s="309"/>
      <c r="D751" s="312" t="s">
        <v>1183</v>
      </c>
      <c r="E751" s="312" t="s">
        <v>1184</v>
      </c>
      <c r="F751" s="310">
        <v>56.8016</v>
      </c>
      <c r="G751" s="310"/>
      <c r="H751" s="310">
        <v>40.97</v>
      </c>
      <c r="I751" s="310"/>
      <c r="J751" s="310"/>
      <c r="K751" s="310">
        <v>14.076</v>
      </c>
      <c r="L751" s="310"/>
      <c r="M751" s="310"/>
      <c r="N751" s="310"/>
      <c r="O751" s="310"/>
      <c r="P751" s="310"/>
      <c r="Q751" s="310"/>
      <c r="R751" s="310">
        <v>1.7556</v>
      </c>
    </row>
    <row r="752" s="304" customFormat="1" ht="22.8" customHeight="1" spans="1:18">
      <c r="A752" s="309" t="s">
        <v>932</v>
      </c>
      <c r="B752" s="309"/>
      <c r="C752" s="309"/>
      <c r="D752" s="309" t="s">
        <v>932</v>
      </c>
      <c r="E752" s="309" t="s">
        <v>385</v>
      </c>
      <c r="F752" s="313">
        <v>56.8016</v>
      </c>
      <c r="G752" s="313"/>
      <c r="H752" s="313">
        <v>40.97</v>
      </c>
      <c r="I752" s="313"/>
      <c r="J752" s="313"/>
      <c r="K752" s="313">
        <v>14.076</v>
      </c>
      <c r="L752" s="313"/>
      <c r="M752" s="313"/>
      <c r="N752" s="313"/>
      <c r="O752" s="313"/>
      <c r="P752" s="313"/>
      <c r="Q752" s="313"/>
      <c r="R752" s="313">
        <v>1.7556</v>
      </c>
    </row>
    <row r="753" s="304" customFormat="1" ht="22.8" customHeight="1" spans="1:18">
      <c r="A753" s="309" t="s">
        <v>932</v>
      </c>
      <c r="B753" s="309" t="s">
        <v>565</v>
      </c>
      <c r="C753" s="309"/>
      <c r="D753" s="309" t="s">
        <v>933</v>
      </c>
      <c r="E753" s="309" t="s">
        <v>386</v>
      </c>
      <c r="F753" s="313">
        <v>56.8016</v>
      </c>
      <c r="G753" s="313"/>
      <c r="H753" s="313">
        <v>40.97</v>
      </c>
      <c r="I753" s="313"/>
      <c r="J753" s="313"/>
      <c r="K753" s="313">
        <v>14.076</v>
      </c>
      <c r="L753" s="313"/>
      <c r="M753" s="313"/>
      <c r="N753" s="313"/>
      <c r="O753" s="313"/>
      <c r="P753" s="313"/>
      <c r="Q753" s="313"/>
      <c r="R753" s="313">
        <v>1.7556</v>
      </c>
    </row>
    <row r="754" s="304" customFormat="1" ht="22.8" customHeight="1" spans="1:18">
      <c r="A754" s="314" t="s">
        <v>932</v>
      </c>
      <c r="B754" s="314" t="s">
        <v>565</v>
      </c>
      <c r="C754" s="314" t="s">
        <v>565</v>
      </c>
      <c r="D754" s="315" t="s">
        <v>934</v>
      </c>
      <c r="E754" s="316" t="s">
        <v>567</v>
      </c>
      <c r="F754" s="317">
        <v>56.8016</v>
      </c>
      <c r="G754" s="318"/>
      <c r="H754" s="318">
        <v>40.97</v>
      </c>
      <c r="I754" s="318"/>
      <c r="J754" s="318"/>
      <c r="K754" s="318">
        <v>14.076</v>
      </c>
      <c r="L754" s="318"/>
      <c r="M754" s="318"/>
      <c r="N754" s="318"/>
      <c r="O754" s="318"/>
      <c r="P754" s="318"/>
      <c r="Q754" s="318"/>
      <c r="R754" s="318">
        <v>1.7556</v>
      </c>
    </row>
    <row r="755" s="304" customFormat="1" ht="22.8" customHeight="1" spans="1:18">
      <c r="A755" s="309"/>
      <c r="B755" s="309"/>
      <c r="C755" s="309"/>
      <c r="D755" s="311" t="s">
        <v>1185</v>
      </c>
      <c r="E755" s="311" t="s">
        <v>1186</v>
      </c>
      <c r="F755" s="310">
        <v>49.3872</v>
      </c>
      <c r="G755" s="310"/>
      <c r="H755" s="310">
        <v>35.2872</v>
      </c>
      <c r="I755" s="310"/>
      <c r="J755" s="310"/>
      <c r="K755" s="310">
        <v>14.1</v>
      </c>
      <c r="L755" s="310"/>
      <c r="M755" s="310"/>
      <c r="N755" s="310"/>
      <c r="O755" s="310"/>
      <c r="P755" s="310"/>
      <c r="Q755" s="310"/>
      <c r="R755" s="310"/>
    </row>
    <row r="756" s="304" customFormat="1" ht="22.8" customHeight="1" spans="1:18">
      <c r="A756" s="309"/>
      <c r="B756" s="309"/>
      <c r="C756" s="309"/>
      <c r="D756" s="312" t="s">
        <v>1187</v>
      </c>
      <c r="E756" s="312" t="s">
        <v>1188</v>
      </c>
      <c r="F756" s="310">
        <v>49.3872</v>
      </c>
      <c r="G756" s="310"/>
      <c r="H756" s="310">
        <v>35.2872</v>
      </c>
      <c r="I756" s="310"/>
      <c r="J756" s="310"/>
      <c r="K756" s="310">
        <v>14.1</v>
      </c>
      <c r="L756" s="310"/>
      <c r="M756" s="310"/>
      <c r="N756" s="310"/>
      <c r="O756" s="310"/>
      <c r="P756" s="310"/>
      <c r="Q756" s="310"/>
      <c r="R756" s="310"/>
    </row>
    <row r="757" s="304" customFormat="1" ht="22.8" customHeight="1" spans="1:18">
      <c r="A757" s="309" t="s">
        <v>568</v>
      </c>
      <c r="B757" s="309"/>
      <c r="C757" s="309"/>
      <c r="D757" s="309" t="s">
        <v>568</v>
      </c>
      <c r="E757" s="309" t="s">
        <v>264</v>
      </c>
      <c r="F757" s="313">
        <v>35.2872</v>
      </c>
      <c r="G757" s="313"/>
      <c r="H757" s="313">
        <v>35.2872</v>
      </c>
      <c r="I757" s="313"/>
      <c r="J757" s="313"/>
      <c r="K757" s="313"/>
      <c r="L757" s="313"/>
      <c r="M757" s="313"/>
      <c r="N757" s="313"/>
      <c r="O757" s="313"/>
      <c r="P757" s="313"/>
      <c r="Q757" s="313"/>
      <c r="R757" s="313"/>
    </row>
    <row r="758" s="304" customFormat="1" ht="22.8" customHeight="1" spans="1:18">
      <c r="A758" s="309" t="s">
        <v>568</v>
      </c>
      <c r="B758" s="309" t="s">
        <v>569</v>
      </c>
      <c r="C758" s="309"/>
      <c r="D758" s="309" t="s">
        <v>570</v>
      </c>
      <c r="E758" s="309" t="s">
        <v>277</v>
      </c>
      <c r="F758" s="313">
        <v>35.2872</v>
      </c>
      <c r="G758" s="313"/>
      <c r="H758" s="313">
        <v>35.2872</v>
      </c>
      <c r="I758" s="313"/>
      <c r="J758" s="313"/>
      <c r="K758" s="313"/>
      <c r="L758" s="313"/>
      <c r="M758" s="313"/>
      <c r="N758" s="313"/>
      <c r="O758" s="313"/>
      <c r="P758" s="313"/>
      <c r="Q758" s="313"/>
      <c r="R758" s="313"/>
    </row>
    <row r="759" s="304" customFormat="1" ht="22.8" customHeight="1" spans="1:18">
      <c r="A759" s="314" t="s">
        <v>568</v>
      </c>
      <c r="B759" s="314" t="s">
        <v>569</v>
      </c>
      <c r="C759" s="314" t="s">
        <v>565</v>
      </c>
      <c r="D759" s="315" t="s">
        <v>1277</v>
      </c>
      <c r="E759" s="316" t="s">
        <v>1278</v>
      </c>
      <c r="F759" s="317">
        <v>35.2872</v>
      </c>
      <c r="G759" s="318"/>
      <c r="H759" s="318">
        <v>35.2872</v>
      </c>
      <c r="I759" s="318"/>
      <c r="J759" s="318"/>
      <c r="K759" s="318"/>
      <c r="L759" s="318"/>
      <c r="M759" s="318"/>
      <c r="N759" s="318"/>
      <c r="O759" s="318"/>
      <c r="P759" s="318"/>
      <c r="Q759" s="318"/>
      <c r="R759" s="318"/>
    </row>
    <row r="760" s="304" customFormat="1" ht="22.8" customHeight="1" spans="1:18">
      <c r="A760" s="309" t="s">
        <v>932</v>
      </c>
      <c r="B760" s="309"/>
      <c r="C760" s="309"/>
      <c r="D760" s="309" t="s">
        <v>932</v>
      </c>
      <c r="E760" s="309" t="s">
        <v>385</v>
      </c>
      <c r="F760" s="313">
        <v>14.1</v>
      </c>
      <c r="G760" s="313"/>
      <c r="H760" s="313"/>
      <c r="I760" s="313"/>
      <c r="J760" s="313"/>
      <c r="K760" s="313">
        <v>14.1</v>
      </c>
      <c r="L760" s="313"/>
      <c r="M760" s="313"/>
      <c r="N760" s="313"/>
      <c r="O760" s="313"/>
      <c r="P760" s="313"/>
      <c r="Q760" s="313"/>
      <c r="R760" s="313"/>
    </row>
    <row r="761" s="304" customFormat="1" ht="22.8" customHeight="1" spans="1:18">
      <c r="A761" s="309" t="s">
        <v>932</v>
      </c>
      <c r="B761" s="309" t="s">
        <v>565</v>
      </c>
      <c r="C761" s="309"/>
      <c r="D761" s="309" t="s">
        <v>933</v>
      </c>
      <c r="E761" s="309" t="s">
        <v>386</v>
      </c>
      <c r="F761" s="313">
        <v>14.1</v>
      </c>
      <c r="G761" s="313"/>
      <c r="H761" s="313"/>
      <c r="I761" s="313"/>
      <c r="J761" s="313"/>
      <c r="K761" s="313">
        <v>14.1</v>
      </c>
      <c r="L761" s="313"/>
      <c r="M761" s="313"/>
      <c r="N761" s="313"/>
      <c r="O761" s="313"/>
      <c r="P761" s="313"/>
      <c r="Q761" s="313"/>
      <c r="R761" s="313"/>
    </row>
    <row r="762" s="304" customFormat="1" ht="22.8" customHeight="1" spans="1:18">
      <c r="A762" s="314" t="s">
        <v>932</v>
      </c>
      <c r="B762" s="314" t="s">
        <v>565</v>
      </c>
      <c r="C762" s="314" t="s">
        <v>565</v>
      </c>
      <c r="D762" s="315" t="s">
        <v>934</v>
      </c>
      <c r="E762" s="316" t="s">
        <v>567</v>
      </c>
      <c r="F762" s="317">
        <v>14.1</v>
      </c>
      <c r="G762" s="318"/>
      <c r="H762" s="318"/>
      <c r="I762" s="318"/>
      <c r="J762" s="318"/>
      <c r="K762" s="318">
        <v>14.1</v>
      </c>
      <c r="L762" s="318"/>
      <c r="M762" s="318"/>
      <c r="N762" s="318"/>
      <c r="O762" s="318"/>
      <c r="P762" s="318"/>
      <c r="Q762" s="318"/>
      <c r="R762" s="318"/>
    </row>
    <row r="763" s="304" customFormat="1" ht="22.8" customHeight="1" spans="1:18">
      <c r="A763" s="309"/>
      <c r="B763" s="309"/>
      <c r="C763" s="309"/>
      <c r="D763" s="311" t="s">
        <v>1189</v>
      </c>
      <c r="E763" s="311" t="s">
        <v>1190</v>
      </c>
      <c r="F763" s="310">
        <v>72.1088</v>
      </c>
      <c r="G763" s="310">
        <v>10.1848</v>
      </c>
      <c r="H763" s="310">
        <v>41.356</v>
      </c>
      <c r="I763" s="310"/>
      <c r="J763" s="310"/>
      <c r="K763" s="310">
        <v>20.568</v>
      </c>
      <c r="L763" s="310"/>
      <c r="M763" s="310"/>
      <c r="N763" s="310"/>
      <c r="O763" s="310"/>
      <c r="P763" s="310"/>
      <c r="Q763" s="310"/>
      <c r="R763" s="310"/>
    </row>
    <row r="764" s="304" customFormat="1" ht="22.8" customHeight="1" spans="1:18">
      <c r="A764" s="309"/>
      <c r="B764" s="309"/>
      <c r="C764" s="309"/>
      <c r="D764" s="312" t="s">
        <v>1191</v>
      </c>
      <c r="E764" s="312" t="s">
        <v>1192</v>
      </c>
      <c r="F764" s="310">
        <v>72.1088</v>
      </c>
      <c r="G764" s="310">
        <v>10.1848</v>
      </c>
      <c r="H764" s="310">
        <v>41.356</v>
      </c>
      <c r="I764" s="310"/>
      <c r="J764" s="310"/>
      <c r="K764" s="310">
        <v>20.568</v>
      </c>
      <c r="L764" s="310"/>
      <c r="M764" s="310"/>
      <c r="N764" s="310"/>
      <c r="O764" s="310"/>
      <c r="P764" s="310"/>
      <c r="Q764" s="310"/>
      <c r="R764" s="310"/>
    </row>
    <row r="765" s="304" customFormat="1" ht="22.8" customHeight="1" spans="1:18">
      <c r="A765" s="309" t="s">
        <v>568</v>
      </c>
      <c r="B765" s="309"/>
      <c r="C765" s="309"/>
      <c r="D765" s="309" t="s">
        <v>568</v>
      </c>
      <c r="E765" s="309" t="s">
        <v>264</v>
      </c>
      <c r="F765" s="313">
        <v>51.5408</v>
      </c>
      <c r="G765" s="313">
        <v>10.1848</v>
      </c>
      <c r="H765" s="313">
        <v>41.356</v>
      </c>
      <c r="I765" s="313"/>
      <c r="J765" s="313"/>
      <c r="K765" s="313"/>
      <c r="L765" s="313"/>
      <c r="M765" s="313"/>
      <c r="N765" s="313"/>
      <c r="O765" s="313"/>
      <c r="P765" s="313"/>
      <c r="Q765" s="313"/>
      <c r="R765" s="313"/>
    </row>
    <row r="766" s="304" customFormat="1" ht="22.8" customHeight="1" spans="1:18">
      <c r="A766" s="309" t="s">
        <v>568</v>
      </c>
      <c r="B766" s="309" t="s">
        <v>569</v>
      </c>
      <c r="C766" s="309"/>
      <c r="D766" s="309" t="s">
        <v>570</v>
      </c>
      <c r="E766" s="309" t="s">
        <v>277</v>
      </c>
      <c r="F766" s="313">
        <v>51.5408</v>
      </c>
      <c r="G766" s="313">
        <v>10.1848</v>
      </c>
      <c r="H766" s="313">
        <v>41.356</v>
      </c>
      <c r="I766" s="313"/>
      <c r="J766" s="313"/>
      <c r="K766" s="313"/>
      <c r="L766" s="313"/>
      <c r="M766" s="313"/>
      <c r="N766" s="313"/>
      <c r="O766" s="313"/>
      <c r="P766" s="313"/>
      <c r="Q766" s="313"/>
      <c r="R766" s="313"/>
    </row>
    <row r="767" s="304" customFormat="1" ht="22.8" customHeight="1" spans="1:18">
      <c r="A767" s="314" t="s">
        <v>568</v>
      </c>
      <c r="B767" s="314" t="s">
        <v>569</v>
      </c>
      <c r="C767" s="314" t="s">
        <v>565</v>
      </c>
      <c r="D767" s="315" t="s">
        <v>1277</v>
      </c>
      <c r="E767" s="316" t="s">
        <v>1278</v>
      </c>
      <c r="F767" s="317">
        <v>51.5408</v>
      </c>
      <c r="G767" s="318">
        <v>10.1848</v>
      </c>
      <c r="H767" s="318">
        <v>41.356</v>
      </c>
      <c r="I767" s="318"/>
      <c r="J767" s="318"/>
      <c r="K767" s="318"/>
      <c r="L767" s="318"/>
      <c r="M767" s="318"/>
      <c r="N767" s="318"/>
      <c r="O767" s="318"/>
      <c r="P767" s="318"/>
      <c r="Q767" s="318"/>
      <c r="R767" s="318"/>
    </row>
    <row r="768" s="304" customFormat="1" ht="22.8" customHeight="1" spans="1:18">
      <c r="A768" s="309" t="s">
        <v>932</v>
      </c>
      <c r="B768" s="309"/>
      <c r="C768" s="309"/>
      <c r="D768" s="309" t="s">
        <v>932</v>
      </c>
      <c r="E768" s="309" t="s">
        <v>385</v>
      </c>
      <c r="F768" s="313">
        <v>20.568</v>
      </c>
      <c r="G768" s="313"/>
      <c r="H768" s="313"/>
      <c r="I768" s="313"/>
      <c r="J768" s="313"/>
      <c r="K768" s="313">
        <v>20.568</v>
      </c>
      <c r="L768" s="313"/>
      <c r="M768" s="313"/>
      <c r="N768" s="313"/>
      <c r="O768" s="313"/>
      <c r="P768" s="313"/>
      <c r="Q768" s="313"/>
      <c r="R768" s="313"/>
    </row>
    <row r="769" s="304" customFormat="1" ht="22.8" customHeight="1" spans="1:18">
      <c r="A769" s="309" t="s">
        <v>932</v>
      </c>
      <c r="B769" s="309" t="s">
        <v>565</v>
      </c>
      <c r="C769" s="309"/>
      <c r="D769" s="309" t="s">
        <v>933</v>
      </c>
      <c r="E769" s="309" t="s">
        <v>386</v>
      </c>
      <c r="F769" s="313">
        <v>20.568</v>
      </c>
      <c r="G769" s="313"/>
      <c r="H769" s="313"/>
      <c r="I769" s="313"/>
      <c r="J769" s="313"/>
      <c r="K769" s="313">
        <v>20.568</v>
      </c>
      <c r="L769" s="313"/>
      <c r="M769" s="313"/>
      <c r="N769" s="313"/>
      <c r="O769" s="313"/>
      <c r="P769" s="313"/>
      <c r="Q769" s="313"/>
      <c r="R769" s="313"/>
    </row>
    <row r="770" s="304" customFormat="1" ht="22.8" customHeight="1" spans="1:18">
      <c r="A770" s="314" t="s">
        <v>932</v>
      </c>
      <c r="B770" s="314" t="s">
        <v>565</v>
      </c>
      <c r="C770" s="314" t="s">
        <v>565</v>
      </c>
      <c r="D770" s="315" t="s">
        <v>934</v>
      </c>
      <c r="E770" s="316" t="s">
        <v>567</v>
      </c>
      <c r="F770" s="317">
        <v>20.568</v>
      </c>
      <c r="G770" s="318"/>
      <c r="H770" s="318"/>
      <c r="I770" s="318"/>
      <c r="J770" s="318"/>
      <c r="K770" s="318">
        <v>20.568</v>
      </c>
      <c r="L770" s="318"/>
      <c r="M770" s="318"/>
      <c r="N770" s="318"/>
      <c r="O770" s="318"/>
      <c r="P770" s="318"/>
      <c r="Q770" s="318"/>
      <c r="R770" s="318"/>
    </row>
    <row r="771" s="304" customFormat="1" ht="22.8" customHeight="1" spans="1:18">
      <c r="A771" s="309"/>
      <c r="B771" s="309"/>
      <c r="C771" s="309"/>
      <c r="D771" s="311" t="s">
        <v>1193</v>
      </c>
      <c r="E771" s="311" t="s">
        <v>1194</v>
      </c>
      <c r="F771" s="310">
        <v>62.7088</v>
      </c>
      <c r="G771" s="310"/>
      <c r="H771" s="310">
        <v>48.3808</v>
      </c>
      <c r="I771" s="310"/>
      <c r="J771" s="310"/>
      <c r="K771" s="310">
        <v>14.328</v>
      </c>
      <c r="L771" s="310"/>
      <c r="M771" s="310"/>
      <c r="N771" s="310"/>
      <c r="O771" s="310"/>
      <c r="P771" s="310"/>
      <c r="Q771" s="310"/>
      <c r="R771" s="310"/>
    </row>
    <row r="772" s="304" customFormat="1" ht="22.8" customHeight="1" spans="1:18">
      <c r="A772" s="309"/>
      <c r="B772" s="309"/>
      <c r="C772" s="309"/>
      <c r="D772" s="312" t="s">
        <v>1195</v>
      </c>
      <c r="E772" s="312" t="s">
        <v>1196</v>
      </c>
      <c r="F772" s="310">
        <v>62.7088</v>
      </c>
      <c r="G772" s="310"/>
      <c r="H772" s="310">
        <v>48.3808</v>
      </c>
      <c r="I772" s="310"/>
      <c r="J772" s="310"/>
      <c r="K772" s="310">
        <v>14.328</v>
      </c>
      <c r="L772" s="310"/>
      <c r="M772" s="310"/>
      <c r="N772" s="310"/>
      <c r="O772" s="310"/>
      <c r="P772" s="310"/>
      <c r="Q772" s="310"/>
      <c r="R772" s="310"/>
    </row>
    <row r="773" s="304" customFormat="1" ht="22.8" customHeight="1" spans="1:18">
      <c r="A773" s="309" t="s">
        <v>568</v>
      </c>
      <c r="B773" s="309"/>
      <c r="C773" s="309"/>
      <c r="D773" s="309" t="s">
        <v>568</v>
      </c>
      <c r="E773" s="309" t="s">
        <v>264</v>
      </c>
      <c r="F773" s="313">
        <v>62.7088</v>
      </c>
      <c r="G773" s="313"/>
      <c r="H773" s="313">
        <v>48.3808</v>
      </c>
      <c r="I773" s="313"/>
      <c r="J773" s="313"/>
      <c r="K773" s="313">
        <v>14.328</v>
      </c>
      <c r="L773" s="313"/>
      <c r="M773" s="313"/>
      <c r="N773" s="313"/>
      <c r="O773" s="313"/>
      <c r="P773" s="313"/>
      <c r="Q773" s="313"/>
      <c r="R773" s="313"/>
    </row>
    <row r="774" s="304" customFormat="1" ht="22.8" customHeight="1" spans="1:18">
      <c r="A774" s="309" t="s">
        <v>568</v>
      </c>
      <c r="B774" s="309" t="s">
        <v>569</v>
      </c>
      <c r="C774" s="309"/>
      <c r="D774" s="309" t="s">
        <v>570</v>
      </c>
      <c r="E774" s="309" t="s">
        <v>277</v>
      </c>
      <c r="F774" s="313">
        <v>62.7088</v>
      </c>
      <c r="G774" s="313"/>
      <c r="H774" s="313">
        <v>48.3808</v>
      </c>
      <c r="I774" s="313"/>
      <c r="J774" s="313"/>
      <c r="K774" s="313">
        <v>14.328</v>
      </c>
      <c r="L774" s="313"/>
      <c r="M774" s="313"/>
      <c r="N774" s="313"/>
      <c r="O774" s="313"/>
      <c r="P774" s="313"/>
      <c r="Q774" s="313"/>
      <c r="R774" s="313"/>
    </row>
    <row r="775" s="304" customFormat="1" ht="22.8" customHeight="1" spans="1:18">
      <c r="A775" s="314" t="s">
        <v>568</v>
      </c>
      <c r="B775" s="314" t="s">
        <v>569</v>
      </c>
      <c r="C775" s="314" t="s">
        <v>583</v>
      </c>
      <c r="D775" s="315" t="s">
        <v>1279</v>
      </c>
      <c r="E775" s="316" t="s">
        <v>1280</v>
      </c>
      <c r="F775" s="317">
        <v>62.7088</v>
      </c>
      <c r="G775" s="318"/>
      <c r="H775" s="318">
        <v>48.3808</v>
      </c>
      <c r="I775" s="318"/>
      <c r="J775" s="318"/>
      <c r="K775" s="318">
        <v>14.328</v>
      </c>
      <c r="L775" s="318"/>
      <c r="M775" s="318"/>
      <c r="N775" s="318"/>
      <c r="O775" s="318"/>
      <c r="P775" s="318"/>
      <c r="Q775" s="318"/>
      <c r="R775" s="318"/>
    </row>
    <row r="776" s="304" customFormat="1" ht="22.8" customHeight="1" spans="1:18">
      <c r="A776" s="309"/>
      <c r="B776" s="309"/>
      <c r="C776" s="309"/>
      <c r="D776" s="311" t="s">
        <v>1197</v>
      </c>
      <c r="E776" s="311" t="s">
        <v>1198</v>
      </c>
      <c r="F776" s="310">
        <v>75.7062</v>
      </c>
      <c r="G776" s="310"/>
      <c r="H776" s="310">
        <v>48.1968</v>
      </c>
      <c r="I776" s="310"/>
      <c r="J776" s="310"/>
      <c r="K776" s="310">
        <v>26.799</v>
      </c>
      <c r="L776" s="310"/>
      <c r="M776" s="310"/>
      <c r="N776" s="310"/>
      <c r="O776" s="310"/>
      <c r="P776" s="310"/>
      <c r="Q776" s="310"/>
      <c r="R776" s="310">
        <v>0.7104</v>
      </c>
    </row>
    <row r="777" s="304" customFormat="1" ht="22.8" customHeight="1" spans="1:18">
      <c r="A777" s="309"/>
      <c r="B777" s="309"/>
      <c r="C777" s="309"/>
      <c r="D777" s="312" t="s">
        <v>1199</v>
      </c>
      <c r="E777" s="312" t="s">
        <v>1200</v>
      </c>
      <c r="F777" s="310">
        <v>75.7062</v>
      </c>
      <c r="G777" s="310"/>
      <c r="H777" s="310">
        <v>48.1968</v>
      </c>
      <c r="I777" s="310"/>
      <c r="J777" s="310"/>
      <c r="K777" s="310">
        <v>26.799</v>
      </c>
      <c r="L777" s="310"/>
      <c r="M777" s="310"/>
      <c r="N777" s="310"/>
      <c r="O777" s="310"/>
      <c r="P777" s="310"/>
      <c r="Q777" s="310"/>
      <c r="R777" s="310">
        <v>0.7104</v>
      </c>
    </row>
    <row r="778" s="304" customFormat="1" ht="22.8" customHeight="1" spans="1:18">
      <c r="A778" s="309" t="s">
        <v>932</v>
      </c>
      <c r="B778" s="309"/>
      <c r="C778" s="309"/>
      <c r="D778" s="309" t="s">
        <v>932</v>
      </c>
      <c r="E778" s="309" t="s">
        <v>385</v>
      </c>
      <c r="F778" s="313">
        <v>75.7062</v>
      </c>
      <c r="G778" s="313"/>
      <c r="H778" s="313">
        <v>48.1968</v>
      </c>
      <c r="I778" s="313"/>
      <c r="J778" s="313"/>
      <c r="K778" s="313">
        <v>26.799</v>
      </c>
      <c r="L778" s="313"/>
      <c r="M778" s="313"/>
      <c r="N778" s="313"/>
      <c r="O778" s="313"/>
      <c r="P778" s="313"/>
      <c r="Q778" s="313"/>
      <c r="R778" s="313">
        <v>0.7104</v>
      </c>
    </row>
    <row r="779" s="304" customFormat="1" ht="22.8" customHeight="1" spans="1:18">
      <c r="A779" s="309" t="s">
        <v>932</v>
      </c>
      <c r="B779" s="309" t="s">
        <v>565</v>
      </c>
      <c r="C779" s="309"/>
      <c r="D779" s="309" t="s">
        <v>933</v>
      </c>
      <c r="E779" s="309" t="s">
        <v>386</v>
      </c>
      <c r="F779" s="313">
        <v>75.7062</v>
      </c>
      <c r="G779" s="313"/>
      <c r="H779" s="313">
        <v>48.1968</v>
      </c>
      <c r="I779" s="313"/>
      <c r="J779" s="313"/>
      <c r="K779" s="313">
        <v>26.799</v>
      </c>
      <c r="L779" s="313"/>
      <c r="M779" s="313"/>
      <c r="N779" s="313"/>
      <c r="O779" s="313"/>
      <c r="P779" s="313"/>
      <c r="Q779" s="313"/>
      <c r="R779" s="313">
        <v>0.7104</v>
      </c>
    </row>
    <row r="780" s="304" customFormat="1" ht="22.8" customHeight="1" spans="1:18">
      <c r="A780" s="314" t="s">
        <v>932</v>
      </c>
      <c r="B780" s="314" t="s">
        <v>565</v>
      </c>
      <c r="C780" s="314" t="s">
        <v>565</v>
      </c>
      <c r="D780" s="315" t="s">
        <v>934</v>
      </c>
      <c r="E780" s="316" t="s">
        <v>567</v>
      </c>
      <c r="F780" s="317">
        <v>75.7062</v>
      </c>
      <c r="G780" s="318"/>
      <c r="H780" s="318">
        <v>48.1968</v>
      </c>
      <c r="I780" s="318"/>
      <c r="J780" s="318"/>
      <c r="K780" s="318">
        <v>26.799</v>
      </c>
      <c r="L780" s="318"/>
      <c r="M780" s="318"/>
      <c r="N780" s="318"/>
      <c r="O780" s="318"/>
      <c r="P780" s="318"/>
      <c r="Q780" s="318"/>
      <c r="R780" s="318">
        <v>0.7104</v>
      </c>
    </row>
    <row r="781" s="304" customFormat="1" ht="22.8" customHeight="1" spans="1:18">
      <c r="A781" s="309"/>
      <c r="B781" s="309"/>
      <c r="C781" s="309"/>
      <c r="D781" s="311" t="s">
        <v>1201</v>
      </c>
      <c r="E781" s="311" t="s">
        <v>1202</v>
      </c>
      <c r="F781" s="310">
        <v>30.704</v>
      </c>
      <c r="G781" s="310"/>
      <c r="H781" s="310">
        <v>22.3436</v>
      </c>
      <c r="I781" s="310"/>
      <c r="J781" s="310"/>
      <c r="K781" s="310">
        <v>8.262</v>
      </c>
      <c r="L781" s="310"/>
      <c r="M781" s="310"/>
      <c r="N781" s="310"/>
      <c r="O781" s="310"/>
      <c r="P781" s="310"/>
      <c r="Q781" s="310"/>
      <c r="R781" s="310">
        <v>0.0984</v>
      </c>
    </row>
    <row r="782" s="304" customFormat="1" ht="22.8" customHeight="1" spans="1:18">
      <c r="A782" s="309"/>
      <c r="B782" s="309"/>
      <c r="C782" s="309"/>
      <c r="D782" s="312" t="s">
        <v>1203</v>
      </c>
      <c r="E782" s="312" t="s">
        <v>1204</v>
      </c>
      <c r="F782" s="310">
        <v>30.704</v>
      </c>
      <c r="G782" s="310"/>
      <c r="H782" s="310">
        <v>22.3436</v>
      </c>
      <c r="I782" s="310"/>
      <c r="J782" s="310"/>
      <c r="K782" s="310">
        <v>8.262</v>
      </c>
      <c r="L782" s="310"/>
      <c r="M782" s="310"/>
      <c r="N782" s="310"/>
      <c r="O782" s="310"/>
      <c r="P782" s="310"/>
      <c r="Q782" s="310"/>
      <c r="R782" s="310">
        <v>0.0984</v>
      </c>
    </row>
    <row r="783" s="304" customFormat="1" ht="22.8" customHeight="1" spans="1:18">
      <c r="A783" s="309" t="s">
        <v>568</v>
      </c>
      <c r="B783" s="309"/>
      <c r="C783" s="309"/>
      <c r="D783" s="309" t="s">
        <v>568</v>
      </c>
      <c r="E783" s="309" t="s">
        <v>264</v>
      </c>
      <c r="F783" s="313">
        <v>22.3436</v>
      </c>
      <c r="G783" s="313"/>
      <c r="H783" s="313">
        <v>22.3436</v>
      </c>
      <c r="I783" s="313"/>
      <c r="J783" s="313"/>
      <c r="K783" s="313"/>
      <c r="L783" s="313"/>
      <c r="M783" s="313"/>
      <c r="N783" s="313"/>
      <c r="O783" s="313"/>
      <c r="P783" s="313"/>
      <c r="Q783" s="313"/>
      <c r="R783" s="313"/>
    </row>
    <row r="784" s="304" customFormat="1" ht="22.8" customHeight="1" spans="1:18">
      <c r="A784" s="309" t="s">
        <v>568</v>
      </c>
      <c r="B784" s="309" t="s">
        <v>569</v>
      </c>
      <c r="C784" s="309"/>
      <c r="D784" s="309" t="s">
        <v>570</v>
      </c>
      <c r="E784" s="309" t="s">
        <v>277</v>
      </c>
      <c r="F784" s="313">
        <v>22.3436</v>
      </c>
      <c r="G784" s="313"/>
      <c r="H784" s="313">
        <v>22.3436</v>
      </c>
      <c r="I784" s="313"/>
      <c r="J784" s="313"/>
      <c r="K784" s="313"/>
      <c r="L784" s="313"/>
      <c r="M784" s="313"/>
      <c r="N784" s="313"/>
      <c r="O784" s="313"/>
      <c r="P784" s="313"/>
      <c r="Q784" s="313"/>
      <c r="R784" s="313"/>
    </row>
    <row r="785" s="304" customFormat="1" ht="22.8" customHeight="1" spans="1:18">
      <c r="A785" s="314" t="s">
        <v>568</v>
      </c>
      <c r="B785" s="314" t="s">
        <v>569</v>
      </c>
      <c r="C785" s="314" t="s">
        <v>565</v>
      </c>
      <c r="D785" s="315" t="s">
        <v>1277</v>
      </c>
      <c r="E785" s="316" t="s">
        <v>1278</v>
      </c>
      <c r="F785" s="317">
        <v>22.3436</v>
      </c>
      <c r="G785" s="318"/>
      <c r="H785" s="318">
        <v>22.3436</v>
      </c>
      <c r="I785" s="318"/>
      <c r="J785" s="318"/>
      <c r="K785" s="318"/>
      <c r="L785" s="318"/>
      <c r="M785" s="318"/>
      <c r="N785" s="318"/>
      <c r="O785" s="318"/>
      <c r="P785" s="318"/>
      <c r="Q785" s="318"/>
      <c r="R785" s="318"/>
    </row>
    <row r="786" s="304" customFormat="1" ht="22.8" customHeight="1" spans="1:18">
      <c r="A786" s="309" t="s">
        <v>932</v>
      </c>
      <c r="B786" s="309"/>
      <c r="C786" s="309"/>
      <c r="D786" s="309" t="s">
        <v>932</v>
      </c>
      <c r="E786" s="309" t="s">
        <v>385</v>
      </c>
      <c r="F786" s="313">
        <v>8.3604</v>
      </c>
      <c r="G786" s="313"/>
      <c r="H786" s="313"/>
      <c r="I786" s="313"/>
      <c r="J786" s="313"/>
      <c r="K786" s="313">
        <v>8.262</v>
      </c>
      <c r="L786" s="313"/>
      <c r="M786" s="313"/>
      <c r="N786" s="313"/>
      <c r="O786" s="313"/>
      <c r="P786" s="313"/>
      <c r="Q786" s="313"/>
      <c r="R786" s="313">
        <v>0.0984</v>
      </c>
    </row>
    <row r="787" s="304" customFormat="1" ht="22.8" customHeight="1" spans="1:18">
      <c r="A787" s="309" t="s">
        <v>932</v>
      </c>
      <c r="B787" s="309" t="s">
        <v>565</v>
      </c>
      <c r="C787" s="309"/>
      <c r="D787" s="309" t="s">
        <v>933</v>
      </c>
      <c r="E787" s="309" t="s">
        <v>386</v>
      </c>
      <c r="F787" s="313">
        <v>8.3604</v>
      </c>
      <c r="G787" s="313"/>
      <c r="H787" s="313"/>
      <c r="I787" s="313"/>
      <c r="J787" s="313"/>
      <c r="K787" s="313">
        <v>8.262</v>
      </c>
      <c r="L787" s="313"/>
      <c r="M787" s="313"/>
      <c r="N787" s="313"/>
      <c r="O787" s="313"/>
      <c r="P787" s="313"/>
      <c r="Q787" s="313"/>
      <c r="R787" s="313">
        <v>0.0984</v>
      </c>
    </row>
    <row r="788" s="304" customFormat="1" ht="22.8" customHeight="1" spans="1:18">
      <c r="A788" s="314" t="s">
        <v>932</v>
      </c>
      <c r="B788" s="314" t="s">
        <v>565</v>
      </c>
      <c r="C788" s="314" t="s">
        <v>565</v>
      </c>
      <c r="D788" s="315" t="s">
        <v>934</v>
      </c>
      <c r="E788" s="316" t="s">
        <v>567</v>
      </c>
      <c r="F788" s="317">
        <v>8.3604</v>
      </c>
      <c r="G788" s="318"/>
      <c r="H788" s="318"/>
      <c r="I788" s="318"/>
      <c r="J788" s="318"/>
      <c r="K788" s="318">
        <v>8.262</v>
      </c>
      <c r="L788" s="318"/>
      <c r="M788" s="318"/>
      <c r="N788" s="318"/>
      <c r="O788" s="318"/>
      <c r="P788" s="318"/>
      <c r="Q788" s="318"/>
      <c r="R788" s="318">
        <v>0.0984</v>
      </c>
    </row>
    <row r="789" s="304" customFormat="1" ht="22.8" customHeight="1" spans="1:18">
      <c r="A789" s="309"/>
      <c r="B789" s="309"/>
      <c r="C789" s="309"/>
      <c r="D789" s="311" t="s">
        <v>1205</v>
      </c>
      <c r="E789" s="311" t="s">
        <v>1206</v>
      </c>
      <c r="F789" s="310">
        <v>44.6316</v>
      </c>
      <c r="G789" s="310"/>
      <c r="H789" s="310">
        <v>40.4916</v>
      </c>
      <c r="I789" s="310"/>
      <c r="J789" s="310"/>
      <c r="K789" s="310">
        <v>4.14</v>
      </c>
      <c r="L789" s="310"/>
      <c r="M789" s="310"/>
      <c r="N789" s="310"/>
      <c r="O789" s="310"/>
      <c r="P789" s="310"/>
      <c r="Q789" s="310"/>
      <c r="R789" s="310"/>
    </row>
    <row r="790" s="304" customFormat="1" ht="22.8" customHeight="1" spans="1:18">
      <c r="A790" s="309"/>
      <c r="B790" s="309"/>
      <c r="C790" s="309"/>
      <c r="D790" s="312" t="s">
        <v>1207</v>
      </c>
      <c r="E790" s="312" t="s">
        <v>1208</v>
      </c>
      <c r="F790" s="310">
        <v>44.6316</v>
      </c>
      <c r="G790" s="310"/>
      <c r="H790" s="310">
        <v>40.4916</v>
      </c>
      <c r="I790" s="310"/>
      <c r="J790" s="310"/>
      <c r="K790" s="310">
        <v>4.14</v>
      </c>
      <c r="L790" s="310"/>
      <c r="M790" s="310"/>
      <c r="N790" s="310"/>
      <c r="O790" s="310"/>
      <c r="P790" s="310"/>
      <c r="Q790" s="310"/>
      <c r="R790" s="310"/>
    </row>
    <row r="791" s="304" customFormat="1" ht="22.8" customHeight="1" spans="1:18">
      <c r="A791" s="309" t="s">
        <v>568</v>
      </c>
      <c r="B791" s="309"/>
      <c r="C791" s="309"/>
      <c r="D791" s="309" t="s">
        <v>568</v>
      </c>
      <c r="E791" s="309" t="s">
        <v>264</v>
      </c>
      <c r="F791" s="313">
        <v>44.6316</v>
      </c>
      <c r="G791" s="313"/>
      <c r="H791" s="313">
        <v>40.4916</v>
      </c>
      <c r="I791" s="313"/>
      <c r="J791" s="313"/>
      <c r="K791" s="313">
        <v>4.14</v>
      </c>
      <c r="L791" s="313"/>
      <c r="M791" s="313"/>
      <c r="N791" s="313"/>
      <c r="O791" s="313"/>
      <c r="P791" s="313"/>
      <c r="Q791" s="313"/>
      <c r="R791" s="313"/>
    </row>
    <row r="792" s="304" customFormat="1" ht="22.8" customHeight="1" spans="1:18">
      <c r="A792" s="309" t="s">
        <v>568</v>
      </c>
      <c r="B792" s="309" t="s">
        <v>569</v>
      </c>
      <c r="C792" s="309"/>
      <c r="D792" s="309" t="s">
        <v>570</v>
      </c>
      <c r="E792" s="309" t="s">
        <v>277</v>
      </c>
      <c r="F792" s="313">
        <v>44.6316</v>
      </c>
      <c r="G792" s="313"/>
      <c r="H792" s="313">
        <v>40.4916</v>
      </c>
      <c r="I792" s="313"/>
      <c r="J792" s="313"/>
      <c r="K792" s="313">
        <v>4.14</v>
      </c>
      <c r="L792" s="313"/>
      <c r="M792" s="313"/>
      <c r="N792" s="313"/>
      <c r="O792" s="313"/>
      <c r="P792" s="313"/>
      <c r="Q792" s="313"/>
      <c r="R792" s="313"/>
    </row>
    <row r="793" s="304" customFormat="1" ht="22.8" customHeight="1" spans="1:18">
      <c r="A793" s="314" t="s">
        <v>568</v>
      </c>
      <c r="B793" s="314" t="s">
        <v>569</v>
      </c>
      <c r="C793" s="314" t="s">
        <v>565</v>
      </c>
      <c r="D793" s="315" t="s">
        <v>1277</v>
      </c>
      <c r="E793" s="316" t="s">
        <v>1278</v>
      </c>
      <c r="F793" s="317">
        <v>44.6316</v>
      </c>
      <c r="G793" s="318"/>
      <c r="H793" s="318">
        <v>40.4916</v>
      </c>
      <c r="I793" s="318"/>
      <c r="J793" s="318"/>
      <c r="K793" s="318">
        <v>4.14</v>
      </c>
      <c r="L793" s="318"/>
      <c r="M793" s="318"/>
      <c r="N793" s="318"/>
      <c r="O793" s="318"/>
      <c r="P793" s="318"/>
      <c r="Q793" s="318"/>
      <c r="R793" s="318"/>
    </row>
    <row r="794" s="304" customFormat="1" ht="22.8" customHeight="1" spans="1:18">
      <c r="A794" s="309"/>
      <c r="B794" s="309"/>
      <c r="C794" s="309"/>
      <c r="D794" s="311" t="s">
        <v>1209</v>
      </c>
      <c r="E794" s="311" t="s">
        <v>1210</v>
      </c>
      <c r="F794" s="310">
        <v>67.2388</v>
      </c>
      <c r="G794" s="310"/>
      <c r="H794" s="310">
        <v>60.5416</v>
      </c>
      <c r="I794" s="310"/>
      <c r="J794" s="310"/>
      <c r="K794" s="310">
        <v>5.58</v>
      </c>
      <c r="L794" s="310"/>
      <c r="M794" s="310"/>
      <c r="N794" s="310"/>
      <c r="O794" s="310"/>
      <c r="P794" s="310"/>
      <c r="Q794" s="310"/>
      <c r="R794" s="310">
        <v>1.1172</v>
      </c>
    </row>
    <row r="795" s="304" customFormat="1" ht="22.8" customHeight="1" spans="1:18">
      <c r="A795" s="309"/>
      <c r="B795" s="309"/>
      <c r="C795" s="309"/>
      <c r="D795" s="312" t="s">
        <v>1211</v>
      </c>
      <c r="E795" s="312" t="s">
        <v>1212</v>
      </c>
      <c r="F795" s="310">
        <v>67.2388</v>
      </c>
      <c r="G795" s="310"/>
      <c r="H795" s="310">
        <v>60.5416</v>
      </c>
      <c r="I795" s="310"/>
      <c r="J795" s="310"/>
      <c r="K795" s="310">
        <v>5.58</v>
      </c>
      <c r="L795" s="310"/>
      <c r="M795" s="310"/>
      <c r="N795" s="310"/>
      <c r="O795" s="310"/>
      <c r="P795" s="310"/>
      <c r="Q795" s="310"/>
      <c r="R795" s="310">
        <v>1.1172</v>
      </c>
    </row>
    <row r="796" s="304" customFormat="1" ht="22.8" customHeight="1" spans="1:18">
      <c r="A796" s="309" t="s">
        <v>568</v>
      </c>
      <c r="B796" s="309"/>
      <c r="C796" s="309"/>
      <c r="D796" s="309" t="s">
        <v>568</v>
      </c>
      <c r="E796" s="309" t="s">
        <v>264</v>
      </c>
      <c r="F796" s="313">
        <v>66.1216</v>
      </c>
      <c r="G796" s="313"/>
      <c r="H796" s="313">
        <v>60.5416</v>
      </c>
      <c r="I796" s="313"/>
      <c r="J796" s="313"/>
      <c r="K796" s="313">
        <v>5.58</v>
      </c>
      <c r="L796" s="313"/>
      <c r="M796" s="313"/>
      <c r="N796" s="313"/>
      <c r="O796" s="313"/>
      <c r="P796" s="313"/>
      <c r="Q796" s="313"/>
      <c r="R796" s="313"/>
    </row>
    <row r="797" s="304" customFormat="1" ht="22.8" customHeight="1" spans="1:18">
      <c r="A797" s="309" t="s">
        <v>568</v>
      </c>
      <c r="B797" s="309" t="s">
        <v>569</v>
      </c>
      <c r="C797" s="309"/>
      <c r="D797" s="309" t="s">
        <v>570</v>
      </c>
      <c r="E797" s="309" t="s">
        <v>277</v>
      </c>
      <c r="F797" s="313">
        <v>66.1216</v>
      </c>
      <c r="G797" s="313"/>
      <c r="H797" s="313">
        <v>60.5416</v>
      </c>
      <c r="I797" s="313"/>
      <c r="J797" s="313"/>
      <c r="K797" s="313">
        <v>5.58</v>
      </c>
      <c r="L797" s="313"/>
      <c r="M797" s="313"/>
      <c r="N797" s="313"/>
      <c r="O797" s="313"/>
      <c r="P797" s="313"/>
      <c r="Q797" s="313"/>
      <c r="R797" s="313"/>
    </row>
    <row r="798" s="304" customFormat="1" ht="22.8" customHeight="1" spans="1:18">
      <c r="A798" s="314" t="s">
        <v>568</v>
      </c>
      <c r="B798" s="314" t="s">
        <v>569</v>
      </c>
      <c r="C798" s="314" t="s">
        <v>565</v>
      </c>
      <c r="D798" s="315" t="s">
        <v>1277</v>
      </c>
      <c r="E798" s="316" t="s">
        <v>1278</v>
      </c>
      <c r="F798" s="317">
        <v>66.1216</v>
      </c>
      <c r="G798" s="318"/>
      <c r="H798" s="318">
        <v>60.5416</v>
      </c>
      <c r="I798" s="318"/>
      <c r="J798" s="318"/>
      <c r="K798" s="318">
        <v>5.58</v>
      </c>
      <c r="L798" s="318"/>
      <c r="M798" s="318"/>
      <c r="N798" s="318"/>
      <c r="O798" s="318"/>
      <c r="P798" s="318"/>
      <c r="Q798" s="318"/>
      <c r="R798" s="318"/>
    </row>
    <row r="799" s="304" customFormat="1" ht="22.8" customHeight="1" spans="1:18">
      <c r="A799" s="309" t="s">
        <v>932</v>
      </c>
      <c r="B799" s="309"/>
      <c r="C799" s="309"/>
      <c r="D799" s="309" t="s">
        <v>932</v>
      </c>
      <c r="E799" s="309" t="s">
        <v>385</v>
      </c>
      <c r="F799" s="313">
        <v>1.1172</v>
      </c>
      <c r="G799" s="313"/>
      <c r="H799" s="313"/>
      <c r="I799" s="313"/>
      <c r="J799" s="313"/>
      <c r="K799" s="313"/>
      <c r="L799" s="313"/>
      <c r="M799" s="313"/>
      <c r="N799" s="313"/>
      <c r="O799" s="313"/>
      <c r="P799" s="313"/>
      <c r="Q799" s="313"/>
      <c r="R799" s="313">
        <v>1.1172</v>
      </c>
    </row>
    <row r="800" s="304" customFormat="1" ht="22.8" customHeight="1" spans="1:18">
      <c r="A800" s="309" t="s">
        <v>932</v>
      </c>
      <c r="B800" s="309" t="s">
        <v>565</v>
      </c>
      <c r="C800" s="309"/>
      <c r="D800" s="309" t="s">
        <v>933</v>
      </c>
      <c r="E800" s="309" t="s">
        <v>386</v>
      </c>
      <c r="F800" s="313">
        <v>1.1172</v>
      </c>
      <c r="G800" s="313"/>
      <c r="H800" s="313"/>
      <c r="I800" s="313"/>
      <c r="J800" s="313"/>
      <c r="K800" s="313"/>
      <c r="L800" s="313"/>
      <c r="M800" s="313"/>
      <c r="N800" s="313"/>
      <c r="O800" s="313"/>
      <c r="P800" s="313"/>
      <c r="Q800" s="313"/>
      <c r="R800" s="313">
        <v>1.1172</v>
      </c>
    </row>
    <row r="801" s="304" customFormat="1" ht="22.8" customHeight="1" spans="1:18">
      <c r="A801" s="314" t="s">
        <v>932</v>
      </c>
      <c r="B801" s="314" t="s">
        <v>565</v>
      </c>
      <c r="C801" s="314" t="s">
        <v>565</v>
      </c>
      <c r="D801" s="315" t="s">
        <v>934</v>
      </c>
      <c r="E801" s="316" t="s">
        <v>567</v>
      </c>
      <c r="F801" s="317">
        <v>1.1172</v>
      </c>
      <c r="G801" s="318"/>
      <c r="H801" s="318"/>
      <c r="I801" s="318"/>
      <c r="J801" s="318"/>
      <c r="K801" s="318"/>
      <c r="L801" s="318"/>
      <c r="M801" s="318"/>
      <c r="N801" s="318"/>
      <c r="O801" s="318"/>
      <c r="P801" s="318"/>
      <c r="Q801" s="318"/>
      <c r="R801" s="318">
        <v>1.1172</v>
      </c>
    </row>
    <row r="802" s="304" customFormat="1" ht="22.8" customHeight="1" spans="1:18">
      <c r="A802" s="309"/>
      <c r="B802" s="309"/>
      <c r="C802" s="309"/>
      <c r="D802" s="311" t="s">
        <v>1213</v>
      </c>
      <c r="E802" s="311" t="s">
        <v>1214</v>
      </c>
      <c r="F802" s="310">
        <v>53.9252</v>
      </c>
      <c r="G802" s="310"/>
      <c r="H802" s="310">
        <v>50.2772</v>
      </c>
      <c r="I802" s="310"/>
      <c r="J802" s="310"/>
      <c r="K802" s="310">
        <v>3.648</v>
      </c>
      <c r="L802" s="310"/>
      <c r="M802" s="310"/>
      <c r="N802" s="310"/>
      <c r="O802" s="310"/>
      <c r="P802" s="310"/>
      <c r="Q802" s="310"/>
      <c r="R802" s="310"/>
    </row>
    <row r="803" s="304" customFormat="1" ht="22.8" customHeight="1" spans="1:18">
      <c r="A803" s="309"/>
      <c r="B803" s="309"/>
      <c r="C803" s="309"/>
      <c r="D803" s="312" t="s">
        <v>1215</v>
      </c>
      <c r="E803" s="312" t="s">
        <v>1216</v>
      </c>
      <c r="F803" s="310">
        <v>53.9252</v>
      </c>
      <c r="G803" s="310"/>
      <c r="H803" s="310">
        <v>50.2772</v>
      </c>
      <c r="I803" s="310"/>
      <c r="J803" s="310"/>
      <c r="K803" s="310">
        <v>3.648</v>
      </c>
      <c r="L803" s="310"/>
      <c r="M803" s="310"/>
      <c r="N803" s="310"/>
      <c r="O803" s="310"/>
      <c r="P803" s="310"/>
      <c r="Q803" s="310"/>
      <c r="R803" s="310"/>
    </row>
    <row r="804" s="304" customFormat="1" ht="22.8" customHeight="1" spans="1:18">
      <c r="A804" s="309" t="s">
        <v>568</v>
      </c>
      <c r="B804" s="309"/>
      <c r="C804" s="309"/>
      <c r="D804" s="309" t="s">
        <v>568</v>
      </c>
      <c r="E804" s="309" t="s">
        <v>264</v>
      </c>
      <c r="F804" s="313">
        <v>53.9252</v>
      </c>
      <c r="G804" s="313"/>
      <c r="H804" s="313">
        <v>50.2772</v>
      </c>
      <c r="I804" s="313"/>
      <c r="J804" s="313"/>
      <c r="K804" s="313">
        <v>3.648</v>
      </c>
      <c r="L804" s="313"/>
      <c r="M804" s="313"/>
      <c r="N804" s="313"/>
      <c r="O804" s="313"/>
      <c r="P804" s="313"/>
      <c r="Q804" s="313"/>
      <c r="R804" s="313"/>
    </row>
    <row r="805" s="304" customFormat="1" ht="22.8" customHeight="1" spans="1:18">
      <c r="A805" s="309" t="s">
        <v>568</v>
      </c>
      <c r="B805" s="309" t="s">
        <v>569</v>
      </c>
      <c r="C805" s="309"/>
      <c r="D805" s="309" t="s">
        <v>570</v>
      </c>
      <c r="E805" s="309" t="s">
        <v>277</v>
      </c>
      <c r="F805" s="313">
        <v>53.9252</v>
      </c>
      <c r="G805" s="313"/>
      <c r="H805" s="313">
        <v>50.2772</v>
      </c>
      <c r="I805" s="313"/>
      <c r="J805" s="313"/>
      <c r="K805" s="313">
        <v>3.648</v>
      </c>
      <c r="L805" s="313"/>
      <c r="M805" s="313"/>
      <c r="N805" s="313"/>
      <c r="O805" s="313"/>
      <c r="P805" s="313"/>
      <c r="Q805" s="313"/>
      <c r="R805" s="313"/>
    </row>
    <row r="806" s="304" customFormat="1" ht="22.8" customHeight="1" spans="1:18">
      <c r="A806" s="314" t="s">
        <v>568</v>
      </c>
      <c r="B806" s="314" t="s">
        <v>569</v>
      </c>
      <c r="C806" s="314" t="s">
        <v>565</v>
      </c>
      <c r="D806" s="315" t="s">
        <v>1277</v>
      </c>
      <c r="E806" s="316" t="s">
        <v>1278</v>
      </c>
      <c r="F806" s="317">
        <v>53.9252</v>
      </c>
      <c r="G806" s="318"/>
      <c r="H806" s="318">
        <v>50.2772</v>
      </c>
      <c r="I806" s="318"/>
      <c r="J806" s="318"/>
      <c r="K806" s="318">
        <v>3.648</v>
      </c>
      <c r="L806" s="318"/>
      <c r="M806" s="318"/>
      <c r="N806" s="318"/>
      <c r="O806" s="318"/>
      <c r="P806" s="318"/>
      <c r="Q806" s="318"/>
      <c r="R806" s="318"/>
    </row>
    <row r="807" s="304" customFormat="1" ht="22.8" customHeight="1" spans="1:18">
      <c r="A807" s="309"/>
      <c r="B807" s="309"/>
      <c r="C807" s="309"/>
      <c r="D807" s="311" t="s">
        <v>1217</v>
      </c>
      <c r="E807" s="311" t="s">
        <v>1218</v>
      </c>
      <c r="F807" s="310">
        <v>62.0948</v>
      </c>
      <c r="G807" s="310"/>
      <c r="H807" s="310">
        <v>55.4708</v>
      </c>
      <c r="I807" s="310"/>
      <c r="J807" s="310"/>
      <c r="K807" s="310">
        <v>6.624</v>
      </c>
      <c r="L807" s="310"/>
      <c r="M807" s="310"/>
      <c r="N807" s="310"/>
      <c r="O807" s="310"/>
      <c r="P807" s="310"/>
      <c r="Q807" s="310"/>
      <c r="R807" s="310"/>
    </row>
    <row r="808" s="304" customFormat="1" ht="22.8" customHeight="1" spans="1:18">
      <c r="A808" s="309"/>
      <c r="B808" s="309"/>
      <c r="C808" s="309"/>
      <c r="D808" s="312" t="s">
        <v>1219</v>
      </c>
      <c r="E808" s="312" t="s">
        <v>1220</v>
      </c>
      <c r="F808" s="310">
        <v>62.0948</v>
      </c>
      <c r="G808" s="310"/>
      <c r="H808" s="310">
        <v>55.4708</v>
      </c>
      <c r="I808" s="310"/>
      <c r="J808" s="310"/>
      <c r="K808" s="310">
        <v>6.624</v>
      </c>
      <c r="L808" s="310"/>
      <c r="M808" s="310"/>
      <c r="N808" s="310"/>
      <c r="O808" s="310"/>
      <c r="P808" s="310"/>
      <c r="Q808" s="310"/>
      <c r="R808" s="310"/>
    </row>
    <row r="809" s="304" customFormat="1" ht="22.8" customHeight="1" spans="1:18">
      <c r="A809" s="309" t="s">
        <v>568</v>
      </c>
      <c r="B809" s="309"/>
      <c r="C809" s="309"/>
      <c r="D809" s="309" t="s">
        <v>568</v>
      </c>
      <c r="E809" s="309" t="s">
        <v>264</v>
      </c>
      <c r="F809" s="313">
        <v>62.0948</v>
      </c>
      <c r="G809" s="313"/>
      <c r="H809" s="313">
        <v>55.4708</v>
      </c>
      <c r="I809" s="313"/>
      <c r="J809" s="313"/>
      <c r="K809" s="313">
        <v>6.624</v>
      </c>
      <c r="L809" s="313"/>
      <c r="M809" s="313"/>
      <c r="N809" s="313"/>
      <c r="O809" s="313"/>
      <c r="P809" s="313"/>
      <c r="Q809" s="313"/>
      <c r="R809" s="313"/>
    </row>
    <row r="810" s="304" customFormat="1" ht="22.8" customHeight="1" spans="1:18">
      <c r="A810" s="309" t="s">
        <v>568</v>
      </c>
      <c r="B810" s="309" t="s">
        <v>569</v>
      </c>
      <c r="C810" s="309"/>
      <c r="D810" s="309" t="s">
        <v>570</v>
      </c>
      <c r="E810" s="309" t="s">
        <v>277</v>
      </c>
      <c r="F810" s="313">
        <v>62.0948</v>
      </c>
      <c r="G810" s="313"/>
      <c r="H810" s="313">
        <v>55.4708</v>
      </c>
      <c r="I810" s="313"/>
      <c r="J810" s="313"/>
      <c r="K810" s="313">
        <v>6.624</v>
      </c>
      <c r="L810" s="313"/>
      <c r="M810" s="313"/>
      <c r="N810" s="313"/>
      <c r="O810" s="313"/>
      <c r="P810" s="313"/>
      <c r="Q810" s="313"/>
      <c r="R810" s="313"/>
    </row>
    <row r="811" s="304" customFormat="1" ht="22.8" customHeight="1" spans="1:18">
      <c r="A811" s="314" t="s">
        <v>568</v>
      </c>
      <c r="B811" s="314" t="s">
        <v>569</v>
      </c>
      <c r="C811" s="314" t="s">
        <v>565</v>
      </c>
      <c r="D811" s="315" t="s">
        <v>1277</v>
      </c>
      <c r="E811" s="316" t="s">
        <v>1278</v>
      </c>
      <c r="F811" s="317">
        <v>62.0948</v>
      </c>
      <c r="G811" s="318"/>
      <c r="H811" s="318">
        <v>55.4708</v>
      </c>
      <c r="I811" s="318"/>
      <c r="J811" s="318"/>
      <c r="K811" s="318">
        <v>6.624</v>
      </c>
      <c r="L811" s="318"/>
      <c r="M811" s="318"/>
      <c r="N811" s="318"/>
      <c r="O811" s="318"/>
      <c r="P811" s="318"/>
      <c r="Q811" s="318"/>
      <c r="R811" s="318"/>
    </row>
    <row r="812" s="304" customFormat="1" ht="22.8" customHeight="1" spans="1:18">
      <c r="A812" s="309"/>
      <c r="B812" s="309"/>
      <c r="C812" s="309"/>
      <c r="D812" s="311" t="s">
        <v>1221</v>
      </c>
      <c r="E812" s="311" t="s">
        <v>1222</v>
      </c>
      <c r="F812" s="310">
        <v>1.67</v>
      </c>
      <c r="G812" s="310"/>
      <c r="H812" s="310">
        <v>1.67</v>
      </c>
      <c r="I812" s="310"/>
      <c r="J812" s="310"/>
      <c r="K812" s="310"/>
      <c r="L812" s="310"/>
      <c r="M812" s="310"/>
      <c r="N812" s="310"/>
      <c r="O812" s="310"/>
      <c r="P812" s="310"/>
      <c r="Q812" s="310"/>
      <c r="R812" s="310"/>
    </row>
    <row r="813" s="304" customFormat="1" ht="22.8" customHeight="1" spans="1:18">
      <c r="A813" s="309"/>
      <c r="B813" s="309"/>
      <c r="C813" s="309"/>
      <c r="D813" s="312" t="s">
        <v>1223</v>
      </c>
      <c r="E813" s="312" t="s">
        <v>1224</v>
      </c>
      <c r="F813" s="310">
        <v>1.67</v>
      </c>
      <c r="G813" s="310"/>
      <c r="H813" s="310">
        <v>1.67</v>
      </c>
      <c r="I813" s="310"/>
      <c r="J813" s="310"/>
      <c r="K813" s="310"/>
      <c r="L813" s="310"/>
      <c r="M813" s="310"/>
      <c r="N813" s="310"/>
      <c r="O813" s="310"/>
      <c r="P813" s="310"/>
      <c r="Q813" s="310"/>
      <c r="R813" s="310"/>
    </row>
    <row r="814" s="304" customFormat="1" ht="22.8" customHeight="1" spans="1:18">
      <c r="A814" s="309" t="s">
        <v>568</v>
      </c>
      <c r="B814" s="309"/>
      <c r="C814" s="309"/>
      <c r="D814" s="309" t="s">
        <v>568</v>
      </c>
      <c r="E814" s="309" t="s">
        <v>264</v>
      </c>
      <c r="F814" s="313">
        <v>1.67</v>
      </c>
      <c r="G814" s="313"/>
      <c r="H814" s="313">
        <v>1.67</v>
      </c>
      <c r="I814" s="313"/>
      <c r="J814" s="313"/>
      <c r="K814" s="313"/>
      <c r="L814" s="313"/>
      <c r="M814" s="313"/>
      <c r="N814" s="313"/>
      <c r="O814" s="313"/>
      <c r="P814" s="313"/>
      <c r="Q814" s="313"/>
      <c r="R814" s="313"/>
    </row>
    <row r="815" s="304" customFormat="1" ht="22.8" customHeight="1" spans="1:18">
      <c r="A815" s="309" t="s">
        <v>568</v>
      </c>
      <c r="B815" s="309" t="s">
        <v>569</v>
      </c>
      <c r="C815" s="309"/>
      <c r="D815" s="309" t="s">
        <v>570</v>
      </c>
      <c r="E815" s="309" t="s">
        <v>277</v>
      </c>
      <c r="F815" s="313">
        <v>1.67</v>
      </c>
      <c r="G815" s="313"/>
      <c r="H815" s="313">
        <v>1.67</v>
      </c>
      <c r="I815" s="313"/>
      <c r="J815" s="313"/>
      <c r="K815" s="313"/>
      <c r="L815" s="313"/>
      <c r="M815" s="313"/>
      <c r="N815" s="313"/>
      <c r="O815" s="313"/>
      <c r="P815" s="313"/>
      <c r="Q815" s="313"/>
      <c r="R815" s="313"/>
    </row>
    <row r="816" s="304" customFormat="1" ht="22.8" customHeight="1" spans="1:18">
      <c r="A816" s="314" t="s">
        <v>568</v>
      </c>
      <c r="B816" s="314" t="s">
        <v>569</v>
      </c>
      <c r="C816" s="314" t="s">
        <v>583</v>
      </c>
      <c r="D816" s="315" t="s">
        <v>1279</v>
      </c>
      <c r="E816" s="316" t="s">
        <v>1280</v>
      </c>
      <c r="F816" s="317">
        <v>1.67</v>
      </c>
      <c r="G816" s="318"/>
      <c r="H816" s="318">
        <v>1.67</v>
      </c>
      <c r="I816" s="318"/>
      <c r="J816" s="318"/>
      <c r="K816" s="318"/>
      <c r="L816" s="318"/>
      <c r="M816" s="318"/>
      <c r="N816" s="318"/>
      <c r="O816" s="318"/>
      <c r="P816" s="318"/>
      <c r="Q816" s="318"/>
      <c r="R816" s="318"/>
    </row>
    <row r="817" s="304" customFormat="1" ht="16.35" customHeight="1" spans="1:5">
      <c r="A817" s="320" t="s">
        <v>1225</v>
      </c>
      <c r="B817" s="320"/>
      <c r="C817" s="320"/>
      <c r="D817" s="320"/>
      <c r="E817" s="320"/>
    </row>
  </sheetData>
  <mergeCells count="22">
    <mergeCell ref="A1:D1"/>
    <mergeCell ref="Q1:R1"/>
    <mergeCell ref="A2:R2"/>
    <mergeCell ref="A3:P3"/>
    <mergeCell ref="Q3:R3"/>
    <mergeCell ref="A4:C4"/>
    <mergeCell ref="A817:E817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M2" sqref="M2"/>
    </sheetView>
  </sheetViews>
  <sheetFormatPr defaultColWidth="8.7" defaultRowHeight="14.25" outlineLevelCol="6"/>
  <cols>
    <col min="1" max="1" width="28.5" style="145" customWidth="1"/>
    <col min="2" max="2" width="14.7" style="145" customWidth="1"/>
    <col min="3" max="3" width="21" style="145" customWidth="1"/>
    <col min="4" max="4" width="14.7" style="145" customWidth="1"/>
    <col min="5" max="5" width="12.6" style="145" hidden="1" customWidth="1"/>
    <col min="6" max="6" width="9.5" style="145" hidden="1" customWidth="1"/>
    <col min="7" max="7" width="9.2" style="145" hidden="1" customWidth="1"/>
    <col min="8" max="8" width="9" style="145" hidden="1" customWidth="1"/>
    <col min="9" max="9" width="9.4" style="145" hidden="1" customWidth="1"/>
    <col min="10" max="11" width="9" style="145" hidden="1" customWidth="1"/>
    <col min="12" max="27" width="9" style="145"/>
    <col min="28" max="16384" width="8.7" style="145"/>
  </cols>
  <sheetData>
    <row r="1" s="282" customFormat="1" ht="31.95" customHeight="1" spans="1:1">
      <c r="A1" s="282" t="s">
        <v>1295</v>
      </c>
    </row>
    <row r="2" s="283" customFormat="1" ht="38.25" customHeight="1" spans="1:4">
      <c r="A2" s="284" t="s">
        <v>1296</v>
      </c>
      <c r="B2" s="285"/>
      <c r="C2" s="284"/>
      <c r="D2" s="284"/>
    </row>
    <row r="3" s="147" customFormat="1" ht="27" customHeight="1" spans="2:4">
      <c r="B3" s="286"/>
      <c r="C3" s="287" t="s">
        <v>2</v>
      </c>
      <c r="D3" s="287"/>
    </row>
    <row r="4" s="165" customFormat="1" ht="47" customHeight="1" spans="1:4">
      <c r="A4" s="288" t="s">
        <v>1297</v>
      </c>
      <c r="B4" s="289"/>
      <c r="C4" s="288" t="s">
        <v>1298</v>
      </c>
      <c r="D4" s="290"/>
    </row>
    <row r="5" s="165" customFormat="1" ht="47" customHeight="1" spans="1:5">
      <c r="A5" s="288" t="s">
        <v>1299</v>
      </c>
      <c r="B5" s="289" t="s">
        <v>1300</v>
      </c>
      <c r="C5" s="288" t="s">
        <v>1299</v>
      </c>
      <c r="D5" s="289" t="s">
        <v>1300</v>
      </c>
      <c r="E5" s="165">
        <v>439510</v>
      </c>
    </row>
    <row r="6" s="147" customFormat="1" ht="47" customHeight="1" spans="1:7">
      <c r="A6" s="291" t="s">
        <v>1301</v>
      </c>
      <c r="B6" s="292">
        <v>135000</v>
      </c>
      <c r="C6" s="293" t="s">
        <v>1302</v>
      </c>
      <c r="D6" s="294">
        <f>B12-D7-D8</f>
        <v>447871.22</v>
      </c>
      <c r="E6" s="295">
        <v>445242.076</v>
      </c>
      <c r="F6" s="147">
        <v>445401</v>
      </c>
      <c r="G6" s="147">
        <f>+D6-F6</f>
        <v>2470.21999999997</v>
      </c>
    </row>
    <row r="7" s="147" customFormat="1" ht="47" customHeight="1" spans="1:4">
      <c r="A7" s="296" t="s">
        <v>1303</v>
      </c>
      <c r="B7" s="292">
        <f>SUM(B8:B11)</f>
        <v>342698.22</v>
      </c>
      <c r="C7" s="297" t="s">
        <v>1304</v>
      </c>
      <c r="D7" s="294">
        <v>12353</v>
      </c>
    </row>
    <row r="8" s="147" customFormat="1" ht="47" customHeight="1" spans="1:4">
      <c r="A8" s="298" t="s">
        <v>1305</v>
      </c>
      <c r="B8" s="292">
        <f>12761*0.92</f>
        <v>11740.12</v>
      </c>
      <c r="C8" s="299" t="s">
        <v>1306</v>
      </c>
      <c r="D8" s="294">
        <f>17474</f>
        <v>17474</v>
      </c>
    </row>
    <row r="9" s="147" customFormat="1" ht="47" customHeight="1" spans="1:4">
      <c r="A9" s="300" t="s">
        <v>1307</v>
      </c>
      <c r="B9" s="292">
        <f>299178*0.95-22</f>
        <v>284197.1</v>
      </c>
      <c r="C9" s="291"/>
      <c r="D9" s="291"/>
    </row>
    <row r="10" s="147" customFormat="1" ht="47" customHeight="1" spans="1:4">
      <c r="A10" s="300" t="s">
        <v>1308</v>
      </c>
      <c r="B10" s="292">
        <v>32661</v>
      </c>
      <c r="C10" s="293"/>
      <c r="D10" s="292"/>
    </row>
    <row r="11" s="147" customFormat="1" ht="47" customHeight="1" spans="1:4">
      <c r="A11" s="300" t="s">
        <v>1309</v>
      </c>
      <c r="B11" s="292">
        <v>14100</v>
      </c>
      <c r="C11" s="291"/>
      <c r="D11" s="292"/>
    </row>
    <row r="12" s="165" customFormat="1" ht="47" customHeight="1" spans="1:4">
      <c r="A12" s="301" t="s">
        <v>1310</v>
      </c>
      <c r="B12" s="302">
        <f>B6+B7</f>
        <v>477698.22</v>
      </c>
      <c r="C12" s="301" t="s">
        <v>1311</v>
      </c>
      <c r="D12" s="302">
        <f>SUM(D6:D11)</f>
        <v>477698.22</v>
      </c>
    </row>
    <row r="13" s="145" customFormat="1" spans="2:4">
      <c r="B13" s="303"/>
      <c r="D13" s="303"/>
    </row>
    <row r="15" s="145" customFormat="1" hidden="1"/>
    <row r="16" s="145" customFormat="1" hidden="1" spans="2:4">
      <c r="B16" s="145" t="e">
        <f>+#REF!/B12</f>
        <v>#REF!</v>
      </c>
      <c r="D16" s="145">
        <f>+B8+B9+B10</f>
        <v>328598.22</v>
      </c>
    </row>
    <row r="17" s="145" customFormat="1" hidden="1" spans="2:4">
      <c r="B17" s="145" t="e">
        <f>+#REF!/B12</f>
        <v>#REF!</v>
      </c>
      <c r="D17" s="145">
        <f>+D16/B12</f>
        <v>0.687878259207246</v>
      </c>
    </row>
    <row r="18" s="145" customFormat="1" hidden="1" spans="4:4">
      <c r="D18" s="145">
        <f>+B11/B12</f>
        <v>0.0295165428918701</v>
      </c>
    </row>
    <row r="19" s="145" customFormat="1" hidden="1"/>
    <row r="20" s="145" customFormat="1" hidden="1"/>
    <row r="22" s="145" customFormat="1" spans="4:4">
      <c r="D22" s="303"/>
    </row>
  </sheetData>
  <mergeCells count="4">
    <mergeCell ref="A2:D2"/>
    <mergeCell ref="C3:D3"/>
    <mergeCell ref="A4:B4"/>
    <mergeCell ref="C4:D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05"/>
  <sheetViews>
    <sheetView topLeftCell="A41" workbookViewId="0">
      <selection activeCell="D45" sqref="D45"/>
    </sheetView>
  </sheetViews>
  <sheetFormatPr defaultColWidth="6.75" defaultRowHeight="14.25"/>
  <cols>
    <col min="1" max="1" width="40.75" style="1" customWidth="1"/>
    <col min="2" max="2" width="40.5" style="272" customWidth="1"/>
    <col min="3" max="240" width="6.75" style="1"/>
    <col min="241" max="16384" width="6.75" style="5"/>
  </cols>
  <sheetData>
    <row r="1" s="1" customFormat="1" ht="19.5" customHeight="1" spans="1:2">
      <c r="A1" s="219" t="s">
        <v>1312</v>
      </c>
      <c r="B1" s="272"/>
    </row>
    <row r="2" s="1" customFormat="1" ht="33" customHeight="1" spans="1:251">
      <c r="A2" s="220" t="s">
        <v>1313</v>
      </c>
      <c r="B2" s="273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</row>
    <row r="3" s="1" customFormat="1" ht="19.5" customHeight="1" spans="1:251">
      <c r="A3" s="221"/>
      <c r="B3" s="274" t="s">
        <v>2</v>
      </c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X3" s="223"/>
      <c r="Y3" s="223"/>
      <c r="Z3" s="223"/>
      <c r="AA3" s="223"/>
      <c r="AB3" s="223"/>
      <c r="AC3" s="223"/>
      <c r="AD3" s="223"/>
      <c r="AE3" s="223"/>
      <c r="AF3" s="223"/>
      <c r="AG3" s="223"/>
      <c r="AH3" s="223"/>
      <c r="AI3" s="223"/>
      <c r="AJ3" s="223"/>
      <c r="AK3" s="223"/>
      <c r="AL3" s="223"/>
      <c r="AM3" s="223"/>
      <c r="AN3" s="223"/>
      <c r="AO3" s="223"/>
      <c r="AP3" s="223"/>
      <c r="AQ3" s="223"/>
      <c r="AR3" s="223"/>
      <c r="AS3" s="223"/>
      <c r="AT3" s="223"/>
      <c r="AU3" s="223"/>
      <c r="AV3" s="223"/>
      <c r="AW3" s="223"/>
      <c r="AX3" s="223"/>
      <c r="AY3" s="223"/>
      <c r="AZ3" s="223"/>
      <c r="BA3" s="223"/>
      <c r="BB3" s="223"/>
      <c r="BC3" s="223"/>
      <c r="BD3" s="223"/>
      <c r="BE3" s="223"/>
      <c r="BF3" s="223"/>
      <c r="BG3" s="223"/>
      <c r="BH3" s="223"/>
      <c r="BI3" s="223"/>
      <c r="BJ3" s="223"/>
      <c r="BK3" s="223"/>
      <c r="BL3" s="223"/>
      <c r="BM3" s="223"/>
      <c r="BN3" s="223"/>
      <c r="BO3" s="223"/>
      <c r="BP3" s="223"/>
      <c r="BQ3" s="223"/>
      <c r="BR3" s="223"/>
      <c r="BS3" s="223"/>
      <c r="BT3" s="223"/>
      <c r="BU3" s="223"/>
      <c r="BV3" s="223"/>
      <c r="BW3" s="223"/>
      <c r="BX3" s="223"/>
      <c r="BY3" s="223"/>
      <c r="BZ3" s="223"/>
      <c r="CA3" s="223"/>
      <c r="CB3" s="223"/>
      <c r="CC3" s="223"/>
      <c r="CD3" s="223"/>
      <c r="CE3" s="223"/>
      <c r="CF3" s="223"/>
      <c r="CG3" s="223"/>
      <c r="CH3" s="223"/>
      <c r="CI3" s="223"/>
      <c r="CJ3" s="223"/>
      <c r="CK3" s="223"/>
      <c r="CL3" s="223"/>
      <c r="CM3" s="223"/>
      <c r="CN3" s="223"/>
      <c r="CO3" s="223"/>
      <c r="CP3" s="223"/>
      <c r="CQ3" s="223"/>
      <c r="CR3" s="223"/>
      <c r="CS3" s="223"/>
      <c r="CT3" s="223"/>
      <c r="CU3" s="223"/>
      <c r="CV3" s="223"/>
      <c r="CW3" s="223"/>
      <c r="CX3" s="223"/>
      <c r="CY3" s="223"/>
      <c r="CZ3" s="223"/>
      <c r="DA3" s="223"/>
      <c r="DB3" s="223"/>
      <c r="DC3" s="223"/>
      <c r="DD3" s="223"/>
      <c r="DE3" s="223"/>
      <c r="DF3" s="223"/>
      <c r="DG3" s="223"/>
      <c r="DH3" s="223"/>
      <c r="DI3" s="223"/>
      <c r="DJ3" s="223"/>
      <c r="DK3" s="223"/>
      <c r="DL3" s="223"/>
      <c r="DM3" s="223"/>
      <c r="DN3" s="223"/>
      <c r="DO3" s="223"/>
      <c r="DP3" s="223"/>
      <c r="DQ3" s="223"/>
      <c r="DR3" s="223"/>
      <c r="DS3" s="223"/>
      <c r="DT3" s="223"/>
      <c r="DU3" s="223"/>
      <c r="DV3" s="223"/>
      <c r="DW3" s="223"/>
      <c r="DX3" s="223"/>
      <c r="DY3" s="223"/>
      <c r="DZ3" s="223"/>
      <c r="EA3" s="223"/>
      <c r="EB3" s="223"/>
      <c r="EC3" s="223"/>
      <c r="ED3" s="223"/>
      <c r="EE3" s="223"/>
      <c r="EF3" s="223"/>
      <c r="EG3" s="223"/>
      <c r="EH3" s="223"/>
      <c r="EI3" s="223"/>
      <c r="EJ3" s="223"/>
      <c r="EK3" s="223"/>
      <c r="EL3" s="223"/>
      <c r="EM3" s="223"/>
      <c r="EN3" s="223"/>
      <c r="EO3" s="223"/>
      <c r="EP3" s="223"/>
      <c r="EQ3" s="223"/>
      <c r="ER3" s="223"/>
      <c r="ES3" s="223"/>
      <c r="ET3" s="223"/>
      <c r="EU3" s="223"/>
      <c r="EV3" s="223"/>
      <c r="EW3" s="223"/>
      <c r="EX3" s="223"/>
      <c r="EY3" s="223"/>
      <c r="EZ3" s="223"/>
      <c r="FA3" s="223"/>
      <c r="FB3" s="223"/>
      <c r="FC3" s="223"/>
      <c r="FD3" s="223"/>
      <c r="FE3" s="223"/>
      <c r="FF3" s="223"/>
      <c r="FG3" s="223"/>
      <c r="FH3" s="223"/>
      <c r="FI3" s="223"/>
      <c r="FJ3" s="223"/>
      <c r="FK3" s="223"/>
      <c r="FL3" s="223"/>
      <c r="FM3" s="223"/>
      <c r="FN3" s="223"/>
      <c r="FO3" s="223"/>
      <c r="FP3" s="223"/>
      <c r="FQ3" s="223"/>
      <c r="FR3" s="223"/>
      <c r="FS3" s="223"/>
      <c r="FT3" s="223"/>
      <c r="FU3" s="223"/>
      <c r="FV3" s="223"/>
      <c r="FW3" s="223"/>
      <c r="FX3" s="223"/>
      <c r="FY3" s="223"/>
      <c r="FZ3" s="223"/>
      <c r="GA3" s="223"/>
      <c r="GB3" s="223"/>
      <c r="GC3" s="223"/>
      <c r="GD3" s="223"/>
      <c r="GE3" s="223"/>
      <c r="GF3" s="223"/>
      <c r="GG3" s="223"/>
      <c r="GH3" s="223"/>
      <c r="GI3" s="223"/>
      <c r="GJ3" s="223"/>
      <c r="GK3" s="223"/>
      <c r="GL3" s="223"/>
      <c r="GM3" s="223"/>
      <c r="GN3" s="223"/>
      <c r="GO3" s="223"/>
      <c r="GP3" s="223"/>
      <c r="GQ3" s="223"/>
      <c r="GR3" s="223"/>
      <c r="GS3" s="223"/>
      <c r="GT3" s="223"/>
      <c r="GU3" s="223"/>
      <c r="GV3" s="223"/>
      <c r="GW3" s="223"/>
      <c r="GX3" s="223"/>
      <c r="GY3" s="223"/>
      <c r="GZ3" s="223"/>
      <c r="HA3" s="223"/>
      <c r="HB3" s="223"/>
      <c r="HC3" s="223"/>
      <c r="HD3" s="223"/>
      <c r="HE3" s="223"/>
      <c r="HF3" s="223"/>
      <c r="HG3" s="223"/>
      <c r="HH3" s="223"/>
      <c r="HI3" s="223"/>
      <c r="HJ3" s="223"/>
      <c r="HK3" s="223"/>
      <c r="HL3" s="223"/>
      <c r="HM3" s="223"/>
      <c r="HN3" s="223"/>
      <c r="HO3" s="223"/>
      <c r="HP3" s="223"/>
      <c r="HQ3" s="223"/>
      <c r="HR3" s="223"/>
      <c r="HS3" s="223"/>
      <c r="HT3" s="223"/>
      <c r="HU3" s="223"/>
      <c r="HV3" s="223"/>
      <c r="HW3" s="223"/>
      <c r="HX3" s="223"/>
      <c r="HY3" s="223"/>
      <c r="HZ3" s="223"/>
      <c r="IA3" s="223"/>
      <c r="IB3" s="223"/>
      <c r="IC3" s="223"/>
      <c r="ID3" s="223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</row>
    <row r="4" s="217" customFormat="1" ht="36" customHeight="1" spans="1:238">
      <c r="A4" s="23" t="s">
        <v>1314</v>
      </c>
      <c r="B4" s="275" t="s">
        <v>1315</v>
      </c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  <c r="AA4" s="223"/>
      <c r="AB4" s="223"/>
      <c r="AC4" s="228"/>
      <c r="AD4" s="223"/>
      <c r="AE4" s="223"/>
      <c r="AF4" s="223"/>
      <c r="AG4" s="223"/>
      <c r="AH4" s="223"/>
      <c r="AI4" s="223"/>
      <c r="AJ4" s="223"/>
      <c r="AK4" s="223"/>
      <c r="AL4" s="223"/>
      <c r="AM4" s="223"/>
      <c r="AN4" s="223"/>
      <c r="AO4" s="223"/>
      <c r="AP4" s="223"/>
      <c r="AQ4" s="223"/>
      <c r="AR4" s="223"/>
      <c r="AS4" s="223"/>
      <c r="AT4" s="223"/>
      <c r="AU4" s="223"/>
      <c r="AV4" s="223"/>
      <c r="AW4" s="223"/>
      <c r="AX4" s="223"/>
      <c r="AY4" s="223"/>
      <c r="AZ4" s="223"/>
      <c r="BA4" s="223"/>
      <c r="BB4" s="223"/>
      <c r="BC4" s="223"/>
      <c r="BD4" s="223"/>
      <c r="BE4" s="223"/>
      <c r="BF4" s="223"/>
      <c r="BG4" s="223"/>
      <c r="BH4" s="223"/>
      <c r="BI4" s="223"/>
      <c r="BJ4" s="223"/>
      <c r="BK4" s="223"/>
      <c r="BL4" s="223"/>
      <c r="BM4" s="223"/>
      <c r="BN4" s="223"/>
      <c r="BO4" s="223"/>
      <c r="BP4" s="223"/>
      <c r="BQ4" s="223"/>
      <c r="BR4" s="223"/>
      <c r="BS4" s="223"/>
      <c r="BT4" s="223"/>
      <c r="BU4" s="223"/>
      <c r="BV4" s="223"/>
      <c r="BW4" s="223"/>
      <c r="BX4" s="223"/>
      <c r="BY4" s="223"/>
      <c r="BZ4" s="223"/>
      <c r="CA4" s="223"/>
      <c r="CB4" s="223"/>
      <c r="CC4" s="223"/>
      <c r="CD4" s="223"/>
      <c r="CE4" s="223"/>
      <c r="CF4" s="223"/>
      <c r="CG4" s="223"/>
      <c r="CH4" s="223"/>
      <c r="CI4" s="223"/>
      <c r="CJ4" s="223"/>
      <c r="CK4" s="223"/>
      <c r="CL4" s="223"/>
      <c r="CM4" s="223"/>
      <c r="CN4" s="223"/>
      <c r="CO4" s="223"/>
      <c r="CP4" s="223"/>
      <c r="CQ4" s="223"/>
      <c r="CR4" s="223"/>
      <c r="CS4" s="223"/>
      <c r="CT4" s="223"/>
      <c r="CU4" s="223"/>
      <c r="CV4" s="223"/>
      <c r="CW4" s="223"/>
      <c r="CX4" s="223"/>
      <c r="CY4" s="223"/>
      <c r="CZ4" s="223"/>
      <c r="DA4" s="223"/>
      <c r="DB4" s="223"/>
      <c r="DC4" s="223"/>
      <c r="DD4" s="223"/>
      <c r="DE4" s="223"/>
      <c r="DF4" s="223"/>
      <c r="DG4" s="223"/>
      <c r="DH4" s="223"/>
      <c r="DI4" s="223"/>
      <c r="DJ4" s="223"/>
      <c r="DK4" s="223"/>
      <c r="DL4" s="223"/>
      <c r="DM4" s="223"/>
      <c r="DN4" s="223"/>
      <c r="DO4" s="223"/>
      <c r="DP4" s="223"/>
      <c r="DQ4" s="223"/>
      <c r="DR4" s="223"/>
      <c r="DS4" s="223"/>
      <c r="DT4" s="223"/>
      <c r="DU4" s="223"/>
      <c r="DV4" s="223"/>
      <c r="DW4" s="223"/>
      <c r="DX4" s="223"/>
      <c r="DY4" s="223"/>
      <c r="DZ4" s="223"/>
      <c r="EA4" s="223"/>
      <c r="EB4" s="223"/>
      <c r="EC4" s="223"/>
      <c r="ED4" s="223"/>
      <c r="EE4" s="223"/>
      <c r="EF4" s="223"/>
      <c r="EG4" s="223"/>
      <c r="EH4" s="223"/>
      <c r="EI4" s="223"/>
      <c r="EJ4" s="223"/>
      <c r="EK4" s="223"/>
      <c r="EL4" s="223"/>
      <c r="EM4" s="223"/>
      <c r="EN4" s="223"/>
      <c r="EO4" s="223"/>
      <c r="EP4" s="223"/>
      <c r="EQ4" s="223"/>
      <c r="ER4" s="223"/>
      <c r="ES4" s="223"/>
      <c r="ET4" s="223"/>
      <c r="EU4" s="223"/>
      <c r="EV4" s="223"/>
      <c r="EW4" s="223"/>
      <c r="EX4" s="223"/>
      <c r="EY4" s="223"/>
      <c r="EZ4" s="223"/>
      <c r="FA4" s="223"/>
      <c r="FB4" s="223"/>
      <c r="FC4" s="223"/>
      <c r="FD4" s="223"/>
      <c r="FE4" s="223"/>
      <c r="FF4" s="223"/>
      <c r="FG4" s="223"/>
      <c r="FH4" s="223"/>
      <c r="FI4" s="223"/>
      <c r="FJ4" s="223"/>
      <c r="FK4" s="223"/>
      <c r="FL4" s="223"/>
      <c r="FM4" s="223"/>
      <c r="FN4" s="223"/>
      <c r="FO4" s="223"/>
      <c r="FP4" s="223"/>
      <c r="FQ4" s="223"/>
      <c r="FR4" s="223"/>
      <c r="FS4" s="223"/>
      <c r="FT4" s="223"/>
      <c r="FU4" s="223"/>
      <c r="FV4" s="223"/>
      <c r="FW4" s="223"/>
      <c r="FX4" s="223"/>
      <c r="FY4" s="223"/>
      <c r="FZ4" s="223"/>
      <c r="GA4" s="223"/>
      <c r="GB4" s="223"/>
      <c r="GC4" s="223"/>
      <c r="GD4" s="223"/>
      <c r="GE4" s="223"/>
      <c r="GF4" s="223"/>
      <c r="GG4" s="223"/>
      <c r="GH4" s="223"/>
      <c r="GI4" s="223"/>
      <c r="GJ4" s="223"/>
      <c r="GK4" s="223"/>
      <c r="GL4" s="223"/>
      <c r="GM4" s="223"/>
      <c r="GN4" s="223"/>
      <c r="GO4" s="223"/>
      <c r="GP4" s="223"/>
      <c r="GQ4" s="223"/>
      <c r="GR4" s="223"/>
      <c r="GS4" s="223"/>
      <c r="GT4" s="223"/>
      <c r="GU4" s="223"/>
      <c r="GV4" s="223"/>
      <c r="GW4" s="223"/>
      <c r="GX4" s="223"/>
      <c r="GY4" s="223"/>
      <c r="GZ4" s="223"/>
      <c r="HA4" s="223"/>
      <c r="HB4" s="223"/>
      <c r="HC4" s="223"/>
      <c r="HD4" s="223"/>
      <c r="HE4" s="223"/>
      <c r="HF4" s="223"/>
      <c r="HG4" s="223"/>
      <c r="HH4" s="223"/>
      <c r="HI4" s="223"/>
      <c r="HJ4" s="223"/>
      <c r="HK4" s="223"/>
      <c r="HL4" s="223"/>
      <c r="HM4" s="223"/>
      <c r="HN4" s="223"/>
      <c r="HO4" s="223"/>
      <c r="HP4" s="223"/>
      <c r="HQ4" s="223"/>
      <c r="HR4" s="223"/>
      <c r="HS4" s="223"/>
      <c r="HT4" s="223"/>
      <c r="HU4" s="223"/>
      <c r="HV4" s="223"/>
      <c r="HW4" s="223"/>
      <c r="HX4" s="223"/>
      <c r="HY4" s="223"/>
      <c r="HZ4" s="223"/>
      <c r="IA4" s="223"/>
      <c r="IB4" s="223"/>
      <c r="IC4" s="223"/>
      <c r="ID4" s="223"/>
    </row>
    <row r="5" s="218" customFormat="1" ht="27" customHeight="1" spans="1:2">
      <c r="A5" s="230" t="s">
        <v>1316</v>
      </c>
      <c r="B5" s="276">
        <f>B6+B7+B8+B9+B10</f>
        <v>11740</v>
      </c>
    </row>
    <row r="6" s="1" customFormat="1" ht="27" customHeight="1" spans="1:2">
      <c r="A6" s="277" t="s">
        <v>1317</v>
      </c>
      <c r="B6" s="278">
        <v>7394</v>
      </c>
    </row>
    <row r="7" s="1" customFormat="1" ht="27" customHeight="1" spans="1:2">
      <c r="A7" s="277" t="s">
        <v>1318</v>
      </c>
      <c r="B7" s="278">
        <v>177</v>
      </c>
    </row>
    <row r="8" s="1" customFormat="1" ht="27" customHeight="1" spans="1:2">
      <c r="A8" s="277" t="s">
        <v>1319</v>
      </c>
      <c r="B8" s="278">
        <v>1385</v>
      </c>
    </row>
    <row r="9" s="1" customFormat="1" ht="27" customHeight="1" spans="1:2">
      <c r="A9" s="277" t="s">
        <v>1320</v>
      </c>
      <c r="B9" s="278">
        <v>781</v>
      </c>
    </row>
    <row r="10" s="1" customFormat="1" ht="27" customHeight="1" spans="1:2">
      <c r="A10" s="277" t="s">
        <v>1321</v>
      </c>
      <c r="B10" s="278">
        <v>2003</v>
      </c>
    </row>
    <row r="11" s="218" customFormat="1" ht="27" customHeight="1" spans="1:2">
      <c r="A11" s="230" t="s">
        <v>1322</v>
      </c>
      <c r="B11" s="276">
        <v>284197</v>
      </c>
    </row>
    <row r="12" s="1" customFormat="1" ht="27" customHeight="1" spans="1:2">
      <c r="A12" s="277" t="s">
        <v>1323</v>
      </c>
      <c r="B12" s="279">
        <v>85401</v>
      </c>
    </row>
    <row r="13" s="1" customFormat="1" ht="27" customHeight="1" spans="1:2">
      <c r="A13" s="277" t="s">
        <v>1324</v>
      </c>
      <c r="B13" s="279">
        <v>25640</v>
      </c>
    </row>
    <row r="14" s="1" customFormat="1" ht="27" customHeight="1" spans="1:2">
      <c r="A14" s="277" t="s">
        <v>1325</v>
      </c>
      <c r="B14" s="279">
        <v>8744</v>
      </c>
    </row>
    <row r="15" s="1" customFormat="1" ht="27" customHeight="1" spans="1:2">
      <c r="A15" s="277" t="s">
        <v>1326</v>
      </c>
      <c r="B15" s="279">
        <v>3093</v>
      </c>
    </row>
    <row r="16" s="1" customFormat="1" ht="27" customHeight="1" spans="1:2">
      <c r="A16" s="277" t="s">
        <v>1327</v>
      </c>
      <c r="B16" s="279">
        <v>1213</v>
      </c>
    </row>
    <row r="17" s="1" customFormat="1" ht="27" customHeight="1" spans="1:2">
      <c r="A17" s="277" t="s">
        <v>1328</v>
      </c>
      <c r="B17" s="279">
        <v>3153</v>
      </c>
    </row>
    <row r="18" s="1" customFormat="1" ht="27" customHeight="1" spans="1:2">
      <c r="A18" s="277" t="s">
        <v>1329</v>
      </c>
      <c r="B18" s="279">
        <v>108</v>
      </c>
    </row>
    <row r="19" s="1" customFormat="1" ht="27" customHeight="1" spans="1:2">
      <c r="A19" s="277" t="s">
        <v>1330</v>
      </c>
      <c r="B19" s="279">
        <v>20706</v>
      </c>
    </row>
    <row r="20" s="1" customFormat="1" ht="27" customHeight="1" spans="1:2">
      <c r="A20" s="277" t="s">
        <v>1331</v>
      </c>
      <c r="B20" s="279">
        <v>2567</v>
      </c>
    </row>
    <row r="21" s="1" customFormat="1" ht="27" customHeight="1" spans="1:2">
      <c r="A21" s="277" t="s">
        <v>1332</v>
      </c>
      <c r="B21" s="279">
        <v>8401</v>
      </c>
    </row>
    <row r="22" s="1" customFormat="1" ht="27" customHeight="1" spans="1:2">
      <c r="A22" s="277" t="s">
        <v>1333</v>
      </c>
      <c r="B22" s="279">
        <v>50</v>
      </c>
    </row>
    <row r="23" s="1" customFormat="1" ht="27" customHeight="1" spans="1:2">
      <c r="A23" s="277" t="s">
        <v>1334</v>
      </c>
      <c r="B23" s="279"/>
    </row>
    <row r="24" s="1" customFormat="1" ht="27" customHeight="1" spans="1:2">
      <c r="A24" s="277" t="s">
        <v>1335</v>
      </c>
      <c r="B24" s="279"/>
    </row>
    <row r="25" s="1" customFormat="1" ht="27" customHeight="1" spans="1:2">
      <c r="A25" s="277" t="s">
        <v>1336</v>
      </c>
      <c r="B25" s="279">
        <v>1398</v>
      </c>
    </row>
    <row r="26" s="1" customFormat="1" ht="27" customHeight="1" spans="1:2">
      <c r="A26" s="277" t="s">
        <v>1337</v>
      </c>
      <c r="B26" s="279">
        <v>18338</v>
      </c>
    </row>
    <row r="27" s="1" customFormat="1" ht="27" customHeight="1" spans="1:2">
      <c r="A27" s="277" t="s">
        <v>1338</v>
      </c>
      <c r="B27" s="279">
        <v>70</v>
      </c>
    </row>
    <row r="28" s="1" customFormat="1" ht="27" customHeight="1" spans="1:2">
      <c r="A28" s="277" t="s">
        <v>1339</v>
      </c>
      <c r="B28" s="279">
        <v>842</v>
      </c>
    </row>
    <row r="29" s="1" customFormat="1" ht="27" customHeight="1" spans="1:2">
      <c r="A29" s="277" t="s">
        <v>1340</v>
      </c>
      <c r="B29" s="279">
        <v>46776</v>
      </c>
    </row>
    <row r="30" s="1" customFormat="1" ht="27" customHeight="1" spans="1:2">
      <c r="A30" s="277" t="s">
        <v>1341</v>
      </c>
      <c r="B30" s="279">
        <v>13367</v>
      </c>
    </row>
    <row r="31" s="1" customFormat="1" ht="27" customHeight="1" spans="1:2">
      <c r="A31" s="277" t="s">
        <v>1342</v>
      </c>
      <c r="B31" s="278">
        <v>75</v>
      </c>
    </row>
    <row r="32" s="1" customFormat="1" ht="27" customHeight="1" spans="1:2">
      <c r="A32" s="277" t="s">
        <v>1343</v>
      </c>
      <c r="B32" s="278"/>
    </row>
    <row r="33" s="1" customFormat="1" ht="27" customHeight="1" spans="1:2">
      <c r="A33" s="277" t="s">
        <v>1344</v>
      </c>
      <c r="B33" s="278">
        <v>33783</v>
      </c>
    </row>
    <row r="34" s="1" customFormat="1" ht="27" customHeight="1" spans="1:2">
      <c r="A34" s="277" t="s">
        <v>1345</v>
      </c>
      <c r="B34" s="278">
        <v>2758</v>
      </c>
    </row>
    <row r="35" s="1" customFormat="1" ht="27" customHeight="1" spans="1:2">
      <c r="A35" s="277" t="s">
        <v>1346</v>
      </c>
      <c r="B35" s="278"/>
    </row>
    <row r="36" s="1" customFormat="1" ht="27" customHeight="1" spans="1:2">
      <c r="A36" s="277" t="s">
        <v>1347</v>
      </c>
      <c r="B36" s="278"/>
    </row>
    <row r="37" s="1" customFormat="1" ht="27" customHeight="1" spans="1:2">
      <c r="A37" s="277" t="s">
        <v>1348</v>
      </c>
      <c r="B37" s="278"/>
    </row>
    <row r="38" s="1" customFormat="1" ht="27" customHeight="1" spans="1:2">
      <c r="A38" s="277" t="s">
        <v>1349</v>
      </c>
      <c r="B38" s="279"/>
    </row>
    <row r="39" s="1" customFormat="1" ht="27" customHeight="1" spans="1:2">
      <c r="A39" s="277" t="s">
        <v>1350</v>
      </c>
      <c r="B39" s="279">
        <v>4721</v>
      </c>
    </row>
    <row r="40" s="1" customFormat="1" ht="27" customHeight="1" spans="1:2">
      <c r="A40" s="277" t="s">
        <v>1351</v>
      </c>
      <c r="B40" s="279">
        <v>459</v>
      </c>
    </row>
    <row r="41" s="1" customFormat="1" ht="27" customHeight="1" spans="1:2">
      <c r="A41" s="277" t="s">
        <v>1352</v>
      </c>
      <c r="B41" s="279">
        <v>445</v>
      </c>
    </row>
    <row r="42" s="1" customFormat="1" ht="27" customHeight="1" spans="1:2">
      <c r="A42" s="277" t="s">
        <v>1353</v>
      </c>
      <c r="B42" s="279"/>
    </row>
    <row r="43" s="1" customFormat="1" ht="27" customHeight="1" spans="1:2">
      <c r="A43" s="277" t="s">
        <v>1354</v>
      </c>
      <c r="B43" s="279">
        <v>2089</v>
      </c>
    </row>
    <row r="44" s="218" customFormat="1" ht="27" customHeight="1" spans="1:2">
      <c r="A44" s="230" t="s">
        <v>1355</v>
      </c>
      <c r="B44" s="280">
        <f>SUM(B45:B105)</f>
        <v>32661</v>
      </c>
    </row>
    <row r="45" s="218" customFormat="1" ht="27" customHeight="1" spans="1:2">
      <c r="A45" s="277" t="s">
        <v>144</v>
      </c>
      <c r="B45" s="281">
        <v>9</v>
      </c>
    </row>
    <row r="46" s="271" customFormat="1" ht="27" customHeight="1" spans="1:2">
      <c r="A46" s="277" t="s">
        <v>154</v>
      </c>
      <c r="B46" s="281">
        <v>2</v>
      </c>
    </row>
    <row r="47" s="271" customFormat="1" ht="27" customHeight="1" spans="1:2">
      <c r="A47" s="277" t="s">
        <v>155</v>
      </c>
      <c r="B47" s="281">
        <v>897</v>
      </c>
    </row>
    <row r="48" s="271" customFormat="1" ht="27" customHeight="1" spans="1:2">
      <c r="A48" s="277" t="s">
        <v>158</v>
      </c>
      <c r="B48" s="281">
        <v>11</v>
      </c>
    </row>
    <row r="49" s="271" customFormat="1" ht="27" customHeight="1" spans="1:2">
      <c r="A49" s="277" t="s">
        <v>161</v>
      </c>
      <c r="B49" s="281">
        <v>67</v>
      </c>
    </row>
    <row r="50" s="271" customFormat="1" ht="27" customHeight="1" spans="1:2">
      <c r="A50" s="277" t="s">
        <v>171</v>
      </c>
      <c r="B50" s="281">
        <v>73</v>
      </c>
    </row>
    <row r="51" s="271" customFormat="1" ht="27" customHeight="1" spans="1:2">
      <c r="A51" s="277" t="s">
        <v>173</v>
      </c>
      <c r="B51" s="281">
        <v>9</v>
      </c>
    </row>
    <row r="52" s="271" customFormat="1" ht="27" customHeight="1" spans="1:2">
      <c r="A52" s="277" t="s">
        <v>180</v>
      </c>
      <c r="B52" s="281">
        <v>4</v>
      </c>
    </row>
    <row r="53" s="271" customFormat="1" ht="27" customHeight="1" spans="1:2">
      <c r="A53" s="277" t="s">
        <v>184</v>
      </c>
      <c r="B53" s="281">
        <v>17</v>
      </c>
    </row>
    <row r="54" s="271" customFormat="1" ht="27" customHeight="1" spans="1:2">
      <c r="A54" s="277" t="s">
        <v>188</v>
      </c>
      <c r="B54" s="281">
        <v>1</v>
      </c>
    </row>
    <row r="55" s="271" customFormat="1" ht="27" customHeight="1" spans="1:2">
      <c r="A55" s="277" t="s">
        <v>190</v>
      </c>
      <c r="B55" s="281">
        <v>12</v>
      </c>
    </row>
    <row r="56" s="1" customFormat="1" ht="27" customHeight="1" spans="1:2">
      <c r="A56" s="277" t="s">
        <v>194</v>
      </c>
      <c r="B56" s="281">
        <v>38</v>
      </c>
    </row>
    <row r="57" s="1" customFormat="1" ht="27" customHeight="1" spans="1:2">
      <c r="A57" s="277" t="s">
        <v>201</v>
      </c>
      <c r="B57" s="281">
        <v>4</v>
      </c>
    </row>
    <row r="58" s="1" customFormat="1" ht="27" customHeight="1" spans="1:2">
      <c r="A58" s="277" t="s">
        <v>1356</v>
      </c>
      <c r="B58" s="281"/>
    </row>
    <row r="59" s="218" customFormat="1" ht="27" customHeight="1" spans="1:2">
      <c r="A59" s="277" t="s">
        <v>211</v>
      </c>
      <c r="B59" s="281">
        <v>82</v>
      </c>
    </row>
    <row r="60" s="271" customFormat="1" ht="27" customHeight="1" spans="1:2">
      <c r="A60" s="277" t="s">
        <v>214</v>
      </c>
      <c r="B60" s="281">
        <v>4</v>
      </c>
    </row>
    <row r="61" s="271" customFormat="1" ht="27" customHeight="1" spans="1:2">
      <c r="A61" s="277" t="s">
        <v>219</v>
      </c>
      <c r="B61" s="281">
        <v>106</v>
      </c>
    </row>
    <row r="62" s="271" customFormat="1" ht="27" customHeight="1" spans="1:2">
      <c r="A62" s="277" t="s">
        <v>225</v>
      </c>
      <c r="B62" s="281">
        <v>43</v>
      </c>
    </row>
    <row r="63" s="1" customFormat="1" ht="27" customHeight="1" spans="1:2">
      <c r="A63" s="277" t="s">
        <v>1357</v>
      </c>
      <c r="B63" s="281">
        <v>9</v>
      </c>
    </row>
    <row r="64" s="1" customFormat="1" ht="27" customHeight="1" spans="1:2">
      <c r="A64" s="277" t="s">
        <v>1358</v>
      </c>
      <c r="B64" s="281">
        <v>44</v>
      </c>
    </row>
    <row r="65" s="1" customFormat="1" ht="27" customHeight="1" spans="1:2">
      <c r="A65" s="277" t="s">
        <v>1359</v>
      </c>
      <c r="B65" s="281">
        <v>243</v>
      </c>
    </row>
    <row r="66" s="218" customFormat="1" ht="27" customHeight="1" spans="1:2">
      <c r="A66" s="277" t="s">
        <v>244</v>
      </c>
      <c r="B66" s="281">
        <v>151</v>
      </c>
    </row>
    <row r="67" s="218" customFormat="1" ht="27" customHeight="1" spans="1:2">
      <c r="A67" s="277" t="s">
        <v>253</v>
      </c>
      <c r="B67" s="281">
        <v>601</v>
      </c>
    </row>
    <row r="68" s="218" customFormat="1" ht="27" customHeight="1" spans="1:2">
      <c r="A68" s="277" t="s">
        <v>258</v>
      </c>
      <c r="B68" s="281">
        <v>9</v>
      </c>
    </row>
    <row r="69" s="218" customFormat="1" ht="27" customHeight="1" spans="1:2">
      <c r="A69" s="277" t="s">
        <v>261</v>
      </c>
      <c r="B69" s="281">
        <v>43</v>
      </c>
    </row>
    <row r="70" s="218" customFormat="1" ht="27" customHeight="1" spans="1:2">
      <c r="A70" s="277" t="s">
        <v>1360</v>
      </c>
      <c r="B70" s="281">
        <v>122</v>
      </c>
    </row>
    <row r="71" s="218" customFormat="1" ht="27" customHeight="1" spans="1:2">
      <c r="A71" s="277" t="s">
        <v>284</v>
      </c>
      <c r="B71" s="281">
        <v>7</v>
      </c>
    </row>
    <row r="72" s="218" customFormat="1" ht="27" customHeight="1" spans="1:2">
      <c r="A72" s="277" t="s">
        <v>286</v>
      </c>
      <c r="B72" s="281">
        <v>50</v>
      </c>
    </row>
    <row r="73" s="218" customFormat="1" ht="27" customHeight="1" spans="1:2">
      <c r="A73" s="277" t="s">
        <v>294</v>
      </c>
      <c r="B73" s="281">
        <v>175</v>
      </c>
    </row>
    <row r="74" s="218" customFormat="1" ht="27" customHeight="1" spans="1:2">
      <c r="A74" s="277" t="s">
        <v>298</v>
      </c>
      <c r="B74" s="281">
        <v>118</v>
      </c>
    </row>
    <row r="75" s="218" customFormat="1" ht="27" customHeight="1" spans="1:2">
      <c r="A75" s="277" t="s">
        <v>303</v>
      </c>
      <c r="B75" s="281">
        <v>13</v>
      </c>
    </row>
    <row r="76" s="218" customFormat="1" ht="27" customHeight="1" spans="1:2">
      <c r="A76" s="277" t="s">
        <v>316</v>
      </c>
      <c r="B76" s="281">
        <v>62</v>
      </c>
    </row>
    <row r="77" s="218" customFormat="1" ht="27" customHeight="1" spans="1:2">
      <c r="A77" s="277" t="s">
        <v>330</v>
      </c>
      <c r="B77" s="281">
        <v>262</v>
      </c>
    </row>
    <row r="78" s="218" customFormat="1" ht="27" customHeight="1" spans="1:2">
      <c r="A78" s="277" t="s">
        <v>340</v>
      </c>
      <c r="B78" s="281">
        <v>56</v>
      </c>
    </row>
    <row r="79" s="218" customFormat="1" ht="27" customHeight="1" spans="1:2">
      <c r="A79" s="277" t="s">
        <v>364</v>
      </c>
      <c r="B79" s="281">
        <v>4159</v>
      </c>
    </row>
    <row r="80" s="218" customFormat="1" ht="27" customHeight="1" spans="1:2">
      <c r="A80" s="277" t="s">
        <v>371</v>
      </c>
      <c r="B80" s="281">
        <v>21</v>
      </c>
    </row>
    <row r="81" s="218" customFormat="1" ht="27" customHeight="1" spans="1:2">
      <c r="A81" s="277" t="s">
        <v>1361</v>
      </c>
      <c r="B81" s="281">
        <v>443</v>
      </c>
    </row>
    <row r="82" s="1" customFormat="1" ht="27" customHeight="1" spans="1:2">
      <c r="A82" s="277" t="s">
        <v>381</v>
      </c>
      <c r="B82" s="281">
        <v>20</v>
      </c>
    </row>
    <row r="83" s="1" customFormat="1" ht="27" customHeight="1" spans="1:2">
      <c r="A83" s="277" t="s">
        <v>1362</v>
      </c>
      <c r="B83" s="281">
        <v>443</v>
      </c>
    </row>
    <row r="84" s="1" customFormat="1" ht="27" customHeight="1" spans="1:2">
      <c r="A84" s="277" t="s">
        <v>386</v>
      </c>
      <c r="B84" s="281">
        <v>3940</v>
      </c>
    </row>
    <row r="85" s="1" customFormat="1" ht="27" customHeight="1" spans="1:2">
      <c r="A85" s="277" t="s">
        <v>399</v>
      </c>
      <c r="B85" s="281">
        <v>476</v>
      </c>
    </row>
    <row r="86" s="1" customFormat="1" ht="27" customHeight="1" spans="1:2">
      <c r="A86" s="277" t="s">
        <v>410</v>
      </c>
      <c r="B86" s="281">
        <v>89</v>
      </c>
    </row>
    <row r="87" s="1" customFormat="1" ht="27" customHeight="1" spans="1:2">
      <c r="A87" s="277" t="s">
        <v>418</v>
      </c>
      <c r="B87" s="281">
        <v>355</v>
      </c>
    </row>
    <row r="88" s="1" customFormat="1" ht="27" customHeight="1" spans="1:2">
      <c r="A88" s="277" t="s">
        <v>421</v>
      </c>
      <c r="B88" s="281">
        <v>1183</v>
      </c>
    </row>
    <row r="89" s="1" customFormat="1" ht="27" customHeight="1" spans="1:2">
      <c r="A89" s="277" t="s">
        <v>423</v>
      </c>
      <c r="B89" s="281">
        <v>221</v>
      </c>
    </row>
    <row r="90" s="1" customFormat="1" ht="27" customHeight="1" spans="1:2">
      <c r="A90" s="277" t="s">
        <v>1363</v>
      </c>
      <c r="B90" s="281">
        <f>6697+27</f>
        <v>6724</v>
      </c>
    </row>
    <row r="91" s="218" customFormat="1" ht="27" customHeight="1" spans="1:240">
      <c r="A91" s="277" t="s">
        <v>1364</v>
      </c>
      <c r="B91" s="281">
        <v>1104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</row>
    <row r="92" s="218" customFormat="1" ht="27" customHeight="1" spans="1:240">
      <c r="A92" s="277" t="s">
        <v>435</v>
      </c>
      <c r="B92" s="281">
        <v>765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</row>
    <row r="93" s="218" customFormat="1" ht="27" customHeight="1" spans="1:240">
      <c r="A93" s="277" t="s">
        <v>1365</v>
      </c>
      <c r="B93" s="281">
        <v>262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</row>
    <row r="94" s="218" customFormat="1" ht="27" customHeight="1" spans="1:240">
      <c r="A94" s="277" t="s">
        <v>1366</v>
      </c>
      <c r="B94" s="281">
        <v>1582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</row>
    <row r="95" s="218" customFormat="1" ht="27" customHeight="1" spans="1:240">
      <c r="A95" s="277" t="s">
        <v>440</v>
      </c>
      <c r="B95" s="281">
        <v>285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</row>
    <row r="96" s="218" customFormat="1" ht="27" customHeight="1" spans="1:240">
      <c r="A96" s="277" t="s">
        <v>1367</v>
      </c>
      <c r="B96" s="281">
        <v>100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</row>
    <row r="97" s="1" customFormat="1" ht="27" customHeight="1" spans="1:2">
      <c r="A97" s="277" t="s">
        <v>1368</v>
      </c>
      <c r="B97" s="281"/>
    </row>
    <row r="98" s="1" customFormat="1" ht="27" customHeight="1" spans="1:2">
      <c r="A98" s="277" t="s">
        <v>445</v>
      </c>
      <c r="B98" s="281">
        <v>69</v>
      </c>
    </row>
    <row r="99" s="1" customFormat="1" ht="27" customHeight="1" spans="1:2">
      <c r="A99" s="277" t="s">
        <v>1369</v>
      </c>
      <c r="B99" s="281">
        <v>5421</v>
      </c>
    </row>
    <row r="100" s="1" customFormat="1" ht="27" customHeight="1" spans="1:2">
      <c r="A100" s="277" t="s">
        <v>464</v>
      </c>
      <c r="B100" s="281">
        <v>330</v>
      </c>
    </row>
    <row r="101" s="1" customFormat="1" ht="27" customHeight="1" spans="1:2">
      <c r="A101" s="277" t="s">
        <v>467</v>
      </c>
      <c r="B101" s="281">
        <v>108</v>
      </c>
    </row>
    <row r="102" s="1" customFormat="1" ht="27" customHeight="1" spans="1:2">
      <c r="A102" s="277" t="s">
        <v>1370</v>
      </c>
      <c r="B102" s="281">
        <v>798</v>
      </c>
    </row>
    <row r="103" s="1" customFormat="1" ht="27" customHeight="1" spans="1:2">
      <c r="A103" s="277" t="s">
        <v>1371</v>
      </c>
      <c r="B103" s="281">
        <v>2</v>
      </c>
    </row>
    <row r="104" s="1" customFormat="1" ht="27" customHeight="1" spans="1:2">
      <c r="A104" s="277" t="s">
        <v>472</v>
      </c>
      <c r="B104" s="281">
        <v>388</v>
      </c>
    </row>
    <row r="105" ht="27" customHeight="1" spans="1:2">
      <c r="A105" s="277" t="s">
        <v>1372</v>
      </c>
      <c r="B105" s="281">
        <v>29</v>
      </c>
    </row>
  </sheetData>
  <mergeCells count="1">
    <mergeCell ref="A2:B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7"/>
  <sheetViews>
    <sheetView workbookViewId="0">
      <selection activeCell="D31" sqref="D31"/>
    </sheetView>
  </sheetViews>
  <sheetFormatPr defaultColWidth="6.75" defaultRowHeight="14.25" outlineLevelRow="6"/>
  <cols>
    <col min="1" max="1" width="46.625" style="1" customWidth="1"/>
    <col min="2" max="4" width="21" style="1" customWidth="1"/>
    <col min="5" max="7" width="9" style="1" customWidth="1"/>
    <col min="8" max="250" width="6.75" style="1"/>
    <col min="251" max="16384" width="6.75" style="5"/>
  </cols>
  <sheetData>
    <row r="1" s="1" customFormat="1" ht="19.5" customHeight="1" spans="1:3">
      <c r="A1" s="219" t="s">
        <v>1373</v>
      </c>
      <c r="B1" s="219"/>
      <c r="C1" s="219"/>
    </row>
    <row r="2" s="1" customFormat="1" ht="33" customHeight="1" spans="1:256">
      <c r="A2" s="265" t="s">
        <v>1374</v>
      </c>
      <c r="B2" s="265"/>
      <c r="C2" s="265"/>
      <c r="D2" s="26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Q2" s="5"/>
      <c r="IR2" s="5"/>
      <c r="IS2" s="5"/>
      <c r="IT2" s="5"/>
      <c r="IU2" s="5"/>
      <c r="IV2" s="5"/>
    </row>
    <row r="3" s="1" customFormat="1" ht="19.5" customHeight="1" spans="1:256">
      <c r="A3" s="221"/>
      <c r="B3" s="221"/>
      <c r="C3" s="221"/>
      <c r="D3" s="222" t="s">
        <v>2</v>
      </c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X3" s="223"/>
      <c r="Y3" s="223"/>
      <c r="Z3" s="223"/>
      <c r="AA3" s="223"/>
      <c r="AB3" s="223"/>
      <c r="AC3" s="223"/>
      <c r="AD3" s="223"/>
      <c r="AE3" s="223"/>
      <c r="AF3" s="223"/>
      <c r="AG3" s="223"/>
      <c r="AH3" s="223"/>
      <c r="AI3" s="223"/>
      <c r="AJ3" s="223"/>
      <c r="AK3" s="223"/>
      <c r="AL3" s="223"/>
      <c r="AM3" s="223"/>
      <c r="AN3" s="223"/>
      <c r="AO3" s="223"/>
      <c r="AP3" s="223"/>
      <c r="AQ3" s="223"/>
      <c r="AR3" s="223"/>
      <c r="AS3" s="223"/>
      <c r="AT3" s="223"/>
      <c r="AU3" s="223"/>
      <c r="AV3" s="223"/>
      <c r="AW3" s="223"/>
      <c r="AX3" s="223"/>
      <c r="AY3" s="223"/>
      <c r="AZ3" s="223"/>
      <c r="BA3" s="223"/>
      <c r="BB3" s="223"/>
      <c r="BC3" s="223"/>
      <c r="BD3" s="223"/>
      <c r="BE3" s="223"/>
      <c r="BF3" s="223"/>
      <c r="BG3" s="223"/>
      <c r="BH3" s="223"/>
      <c r="BI3" s="223"/>
      <c r="BJ3" s="223"/>
      <c r="BK3" s="223"/>
      <c r="BL3" s="223"/>
      <c r="BM3" s="223"/>
      <c r="BN3" s="223"/>
      <c r="BO3" s="223"/>
      <c r="BP3" s="223"/>
      <c r="BQ3" s="223"/>
      <c r="BR3" s="223"/>
      <c r="BS3" s="223"/>
      <c r="BT3" s="223"/>
      <c r="BU3" s="223"/>
      <c r="BV3" s="223"/>
      <c r="BW3" s="223"/>
      <c r="BX3" s="223"/>
      <c r="BY3" s="223"/>
      <c r="BZ3" s="223"/>
      <c r="CA3" s="223"/>
      <c r="CB3" s="223"/>
      <c r="CC3" s="223"/>
      <c r="CD3" s="223"/>
      <c r="CE3" s="223"/>
      <c r="CF3" s="223"/>
      <c r="CG3" s="223"/>
      <c r="CH3" s="223"/>
      <c r="CI3" s="223"/>
      <c r="CJ3" s="223"/>
      <c r="CK3" s="223"/>
      <c r="CL3" s="223"/>
      <c r="CM3" s="223"/>
      <c r="CN3" s="223"/>
      <c r="CO3" s="223"/>
      <c r="CP3" s="223"/>
      <c r="CQ3" s="223"/>
      <c r="CR3" s="223"/>
      <c r="CS3" s="223"/>
      <c r="CT3" s="223"/>
      <c r="CU3" s="223"/>
      <c r="CV3" s="223"/>
      <c r="CW3" s="223"/>
      <c r="CX3" s="223"/>
      <c r="CY3" s="223"/>
      <c r="CZ3" s="223"/>
      <c r="DA3" s="223"/>
      <c r="DB3" s="223"/>
      <c r="DC3" s="223"/>
      <c r="DD3" s="223"/>
      <c r="DE3" s="223"/>
      <c r="DF3" s="223"/>
      <c r="DG3" s="223"/>
      <c r="DH3" s="223"/>
      <c r="DI3" s="223"/>
      <c r="DJ3" s="223"/>
      <c r="DK3" s="223"/>
      <c r="DL3" s="223"/>
      <c r="DM3" s="223"/>
      <c r="DN3" s="223"/>
      <c r="DO3" s="223"/>
      <c r="DP3" s="223"/>
      <c r="DQ3" s="223"/>
      <c r="DR3" s="223"/>
      <c r="DS3" s="223"/>
      <c r="DT3" s="223"/>
      <c r="DU3" s="223"/>
      <c r="DV3" s="223"/>
      <c r="DW3" s="223"/>
      <c r="DX3" s="223"/>
      <c r="DY3" s="223"/>
      <c r="DZ3" s="223"/>
      <c r="EA3" s="223"/>
      <c r="EB3" s="223"/>
      <c r="EC3" s="223"/>
      <c r="ED3" s="223"/>
      <c r="EE3" s="223"/>
      <c r="EF3" s="223"/>
      <c r="EG3" s="223"/>
      <c r="EH3" s="223"/>
      <c r="EI3" s="223"/>
      <c r="EJ3" s="223"/>
      <c r="EK3" s="223"/>
      <c r="EL3" s="223"/>
      <c r="EM3" s="223"/>
      <c r="EN3" s="223"/>
      <c r="EO3" s="223"/>
      <c r="EP3" s="223"/>
      <c r="EQ3" s="223"/>
      <c r="ER3" s="223"/>
      <c r="ES3" s="223"/>
      <c r="ET3" s="223"/>
      <c r="EU3" s="223"/>
      <c r="EV3" s="223"/>
      <c r="EW3" s="223"/>
      <c r="EX3" s="223"/>
      <c r="EY3" s="223"/>
      <c r="EZ3" s="223"/>
      <c r="FA3" s="223"/>
      <c r="FB3" s="223"/>
      <c r="FC3" s="223"/>
      <c r="FD3" s="223"/>
      <c r="FE3" s="223"/>
      <c r="FF3" s="223"/>
      <c r="FG3" s="223"/>
      <c r="FH3" s="223"/>
      <c r="FI3" s="223"/>
      <c r="FJ3" s="223"/>
      <c r="FK3" s="223"/>
      <c r="FL3" s="223"/>
      <c r="FM3" s="223"/>
      <c r="FN3" s="223"/>
      <c r="FO3" s="223"/>
      <c r="FP3" s="223"/>
      <c r="FQ3" s="223"/>
      <c r="FR3" s="223"/>
      <c r="FS3" s="223"/>
      <c r="FT3" s="223"/>
      <c r="FU3" s="223"/>
      <c r="FV3" s="223"/>
      <c r="FW3" s="223"/>
      <c r="FX3" s="223"/>
      <c r="FY3" s="223"/>
      <c r="FZ3" s="223"/>
      <c r="GA3" s="223"/>
      <c r="GB3" s="223"/>
      <c r="GC3" s="223"/>
      <c r="GD3" s="223"/>
      <c r="GE3" s="223"/>
      <c r="GF3" s="223"/>
      <c r="GG3" s="223"/>
      <c r="GH3" s="223"/>
      <c r="GI3" s="223"/>
      <c r="GJ3" s="223"/>
      <c r="GK3" s="223"/>
      <c r="GL3" s="223"/>
      <c r="GM3" s="223"/>
      <c r="GN3" s="223"/>
      <c r="GO3" s="223"/>
      <c r="GP3" s="223"/>
      <c r="GQ3" s="223"/>
      <c r="GR3" s="223"/>
      <c r="GS3" s="223"/>
      <c r="GT3" s="223"/>
      <c r="GU3" s="223"/>
      <c r="GV3" s="223"/>
      <c r="GW3" s="223"/>
      <c r="GX3" s="223"/>
      <c r="GY3" s="223"/>
      <c r="GZ3" s="223"/>
      <c r="HA3" s="223"/>
      <c r="HB3" s="223"/>
      <c r="HC3" s="223"/>
      <c r="HD3" s="223"/>
      <c r="HE3" s="223"/>
      <c r="HF3" s="223"/>
      <c r="HG3" s="223"/>
      <c r="HH3" s="223"/>
      <c r="HI3" s="223"/>
      <c r="HJ3" s="223"/>
      <c r="HK3" s="223"/>
      <c r="HL3" s="223"/>
      <c r="HM3" s="223"/>
      <c r="HN3" s="223"/>
      <c r="HO3" s="223"/>
      <c r="HP3" s="223"/>
      <c r="HQ3" s="223"/>
      <c r="HR3" s="223"/>
      <c r="HS3" s="223"/>
      <c r="HT3" s="223"/>
      <c r="HU3" s="223"/>
      <c r="HV3" s="223"/>
      <c r="HW3" s="223"/>
      <c r="HX3" s="223"/>
      <c r="HY3" s="223"/>
      <c r="HZ3" s="223"/>
      <c r="IA3" s="223"/>
      <c r="IB3" s="223"/>
      <c r="IC3" s="223"/>
      <c r="ID3" s="223"/>
      <c r="IE3" s="223"/>
      <c r="IF3" s="223"/>
      <c r="IG3" s="223"/>
      <c r="IH3" s="223"/>
      <c r="II3" s="223"/>
      <c r="IJ3" s="223"/>
      <c r="IK3" s="223"/>
      <c r="IL3" s="223"/>
      <c r="IM3" s="223"/>
      <c r="IN3" s="223"/>
      <c r="IQ3" s="5"/>
      <c r="IR3" s="5"/>
      <c r="IS3" s="5"/>
      <c r="IT3" s="5"/>
      <c r="IU3" s="5"/>
      <c r="IV3" s="5"/>
    </row>
    <row r="4" s="217" customFormat="1" ht="36" customHeight="1" spans="1:248">
      <c r="A4" s="224" t="s">
        <v>1375</v>
      </c>
      <c r="B4" s="266" t="s">
        <v>1315</v>
      </c>
      <c r="C4" s="267"/>
      <c r="D4" s="225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  <c r="AA4" s="223"/>
      <c r="AB4" s="223"/>
      <c r="AC4" s="223"/>
      <c r="AD4" s="223"/>
      <c r="AE4" s="223"/>
      <c r="AF4" s="223"/>
      <c r="AG4" s="223"/>
      <c r="AH4" s="223"/>
      <c r="AI4" s="223"/>
      <c r="AJ4" s="223"/>
      <c r="AK4" s="223"/>
      <c r="AL4" s="223"/>
      <c r="AM4" s="228"/>
      <c r="AN4" s="223"/>
      <c r="AO4" s="223"/>
      <c r="AP4" s="223"/>
      <c r="AQ4" s="223"/>
      <c r="AR4" s="223"/>
      <c r="AS4" s="223"/>
      <c r="AT4" s="223"/>
      <c r="AU4" s="223"/>
      <c r="AV4" s="223"/>
      <c r="AW4" s="223"/>
      <c r="AX4" s="223"/>
      <c r="AY4" s="223"/>
      <c r="AZ4" s="223"/>
      <c r="BA4" s="223"/>
      <c r="BB4" s="223"/>
      <c r="BC4" s="223"/>
      <c r="BD4" s="223"/>
      <c r="BE4" s="223"/>
      <c r="BF4" s="223"/>
      <c r="BG4" s="223"/>
      <c r="BH4" s="223"/>
      <c r="BI4" s="223"/>
      <c r="BJ4" s="223"/>
      <c r="BK4" s="223"/>
      <c r="BL4" s="223"/>
      <c r="BM4" s="223"/>
      <c r="BN4" s="223"/>
      <c r="BO4" s="223"/>
      <c r="BP4" s="223"/>
      <c r="BQ4" s="223"/>
      <c r="BR4" s="223"/>
      <c r="BS4" s="223"/>
      <c r="BT4" s="223"/>
      <c r="BU4" s="223"/>
      <c r="BV4" s="223"/>
      <c r="BW4" s="223"/>
      <c r="BX4" s="223"/>
      <c r="BY4" s="223"/>
      <c r="BZ4" s="223"/>
      <c r="CA4" s="223"/>
      <c r="CB4" s="223"/>
      <c r="CC4" s="223"/>
      <c r="CD4" s="223"/>
      <c r="CE4" s="223"/>
      <c r="CF4" s="223"/>
      <c r="CG4" s="223"/>
      <c r="CH4" s="223"/>
      <c r="CI4" s="223"/>
      <c r="CJ4" s="223"/>
      <c r="CK4" s="223"/>
      <c r="CL4" s="223"/>
      <c r="CM4" s="223"/>
      <c r="CN4" s="223"/>
      <c r="CO4" s="223"/>
      <c r="CP4" s="223"/>
      <c r="CQ4" s="223"/>
      <c r="CR4" s="223"/>
      <c r="CS4" s="223"/>
      <c r="CT4" s="223"/>
      <c r="CU4" s="223"/>
      <c r="CV4" s="223"/>
      <c r="CW4" s="223"/>
      <c r="CX4" s="223"/>
      <c r="CY4" s="223"/>
      <c r="CZ4" s="223"/>
      <c r="DA4" s="223"/>
      <c r="DB4" s="223"/>
      <c r="DC4" s="223"/>
      <c r="DD4" s="223"/>
      <c r="DE4" s="223"/>
      <c r="DF4" s="223"/>
      <c r="DG4" s="223"/>
      <c r="DH4" s="223"/>
      <c r="DI4" s="223"/>
      <c r="DJ4" s="223"/>
      <c r="DK4" s="223"/>
      <c r="DL4" s="223"/>
      <c r="DM4" s="223"/>
      <c r="DN4" s="223"/>
      <c r="DO4" s="223"/>
      <c r="DP4" s="223"/>
      <c r="DQ4" s="223"/>
      <c r="DR4" s="223"/>
      <c r="DS4" s="223"/>
      <c r="DT4" s="223"/>
      <c r="DU4" s="223"/>
      <c r="DV4" s="223"/>
      <c r="DW4" s="223"/>
      <c r="DX4" s="223"/>
      <c r="DY4" s="223"/>
      <c r="DZ4" s="223"/>
      <c r="EA4" s="223"/>
      <c r="EB4" s="223"/>
      <c r="EC4" s="223"/>
      <c r="ED4" s="223"/>
      <c r="EE4" s="223"/>
      <c r="EF4" s="223"/>
      <c r="EG4" s="223"/>
      <c r="EH4" s="223"/>
      <c r="EI4" s="223"/>
      <c r="EJ4" s="223"/>
      <c r="EK4" s="223"/>
      <c r="EL4" s="223"/>
      <c r="EM4" s="223"/>
      <c r="EN4" s="223"/>
      <c r="EO4" s="223"/>
      <c r="EP4" s="223"/>
      <c r="EQ4" s="223"/>
      <c r="ER4" s="223"/>
      <c r="ES4" s="223"/>
      <c r="ET4" s="223"/>
      <c r="EU4" s="223"/>
      <c r="EV4" s="223"/>
      <c r="EW4" s="223"/>
      <c r="EX4" s="223"/>
      <c r="EY4" s="223"/>
      <c r="EZ4" s="223"/>
      <c r="FA4" s="223"/>
      <c r="FB4" s="223"/>
      <c r="FC4" s="223"/>
      <c r="FD4" s="223"/>
      <c r="FE4" s="223"/>
      <c r="FF4" s="223"/>
      <c r="FG4" s="223"/>
      <c r="FH4" s="223"/>
      <c r="FI4" s="223"/>
      <c r="FJ4" s="223"/>
      <c r="FK4" s="223"/>
      <c r="FL4" s="223"/>
      <c r="FM4" s="223"/>
      <c r="FN4" s="223"/>
      <c r="FO4" s="223"/>
      <c r="FP4" s="223"/>
      <c r="FQ4" s="223"/>
      <c r="FR4" s="223"/>
      <c r="FS4" s="223"/>
      <c r="FT4" s="223"/>
      <c r="FU4" s="223"/>
      <c r="FV4" s="223"/>
      <c r="FW4" s="223"/>
      <c r="FX4" s="223"/>
      <c r="FY4" s="223"/>
      <c r="FZ4" s="223"/>
      <c r="GA4" s="223"/>
      <c r="GB4" s="223"/>
      <c r="GC4" s="223"/>
      <c r="GD4" s="223"/>
      <c r="GE4" s="223"/>
      <c r="GF4" s="223"/>
      <c r="GG4" s="223"/>
      <c r="GH4" s="223"/>
      <c r="GI4" s="223"/>
      <c r="GJ4" s="223"/>
      <c r="GK4" s="223"/>
      <c r="GL4" s="223"/>
      <c r="GM4" s="223"/>
      <c r="GN4" s="223"/>
      <c r="GO4" s="223"/>
      <c r="GP4" s="223"/>
      <c r="GQ4" s="223"/>
      <c r="GR4" s="223"/>
      <c r="GS4" s="223"/>
      <c r="GT4" s="223"/>
      <c r="GU4" s="223"/>
      <c r="GV4" s="223"/>
      <c r="GW4" s="223"/>
      <c r="GX4" s="223"/>
      <c r="GY4" s="223"/>
      <c r="GZ4" s="223"/>
      <c r="HA4" s="223"/>
      <c r="HB4" s="223"/>
      <c r="HC4" s="223"/>
      <c r="HD4" s="223"/>
      <c r="HE4" s="223"/>
      <c r="HF4" s="223"/>
      <c r="HG4" s="223"/>
      <c r="HH4" s="223"/>
      <c r="HI4" s="223"/>
      <c r="HJ4" s="223"/>
      <c r="HK4" s="223"/>
      <c r="HL4" s="223"/>
      <c r="HM4" s="223"/>
      <c r="HN4" s="223"/>
      <c r="HO4" s="223"/>
      <c r="HP4" s="223"/>
      <c r="HQ4" s="223"/>
      <c r="HR4" s="223"/>
      <c r="HS4" s="223"/>
      <c r="HT4" s="223"/>
      <c r="HU4" s="223"/>
      <c r="HV4" s="223"/>
      <c r="HW4" s="223"/>
      <c r="HX4" s="223"/>
      <c r="HY4" s="223"/>
      <c r="HZ4" s="223"/>
      <c r="IA4" s="223"/>
      <c r="IB4" s="223"/>
      <c r="IC4" s="223"/>
      <c r="ID4" s="223"/>
      <c r="IE4" s="223"/>
      <c r="IF4" s="223"/>
      <c r="IG4" s="223"/>
      <c r="IH4" s="223"/>
      <c r="II4" s="223"/>
      <c r="IJ4" s="223"/>
      <c r="IK4" s="223"/>
      <c r="IL4" s="223"/>
      <c r="IM4" s="223"/>
      <c r="IN4" s="223"/>
    </row>
    <row r="5" s="217" customFormat="1" ht="36" customHeight="1" spans="1:248">
      <c r="A5" s="268"/>
      <c r="B5" s="269" t="s">
        <v>1376</v>
      </c>
      <c r="C5" s="269" t="s">
        <v>1377</v>
      </c>
      <c r="D5" s="269" t="s">
        <v>1378</v>
      </c>
      <c r="E5" s="223"/>
      <c r="F5" s="223"/>
      <c r="G5" s="223"/>
      <c r="H5" s="223"/>
      <c r="I5" s="223"/>
      <c r="J5" s="223"/>
      <c r="K5" s="223"/>
      <c r="L5" s="223"/>
      <c r="M5" s="223"/>
      <c r="N5" s="223"/>
      <c r="O5" s="223"/>
      <c r="P5" s="223"/>
      <c r="Q5" s="223"/>
      <c r="R5" s="223"/>
      <c r="S5" s="223"/>
      <c r="T5" s="223"/>
      <c r="U5" s="223"/>
      <c r="V5" s="223"/>
      <c r="W5" s="223"/>
      <c r="X5" s="223"/>
      <c r="Y5" s="223"/>
      <c r="Z5" s="223"/>
      <c r="AA5" s="223"/>
      <c r="AB5" s="223"/>
      <c r="AC5" s="223"/>
      <c r="AD5" s="223"/>
      <c r="AE5" s="223"/>
      <c r="AF5" s="223"/>
      <c r="AG5" s="223"/>
      <c r="AH5" s="223"/>
      <c r="AI5" s="223"/>
      <c r="AJ5" s="223"/>
      <c r="AK5" s="223"/>
      <c r="AL5" s="223"/>
      <c r="AM5" s="228"/>
      <c r="AN5" s="223"/>
      <c r="AO5" s="223"/>
      <c r="AP5" s="223"/>
      <c r="AQ5" s="223"/>
      <c r="AR5" s="223"/>
      <c r="AS5" s="223"/>
      <c r="AT5" s="223"/>
      <c r="AU5" s="223"/>
      <c r="AV5" s="223"/>
      <c r="AW5" s="223"/>
      <c r="AX5" s="223"/>
      <c r="AY5" s="223"/>
      <c r="AZ5" s="223"/>
      <c r="BA5" s="223"/>
      <c r="BB5" s="223"/>
      <c r="BC5" s="223"/>
      <c r="BD5" s="223"/>
      <c r="BE5" s="223"/>
      <c r="BF5" s="223"/>
      <c r="BG5" s="223"/>
      <c r="BH5" s="223"/>
      <c r="BI5" s="223"/>
      <c r="BJ5" s="223"/>
      <c r="BK5" s="223"/>
      <c r="BL5" s="223"/>
      <c r="BM5" s="223"/>
      <c r="BN5" s="223"/>
      <c r="BO5" s="223"/>
      <c r="BP5" s="223"/>
      <c r="BQ5" s="223"/>
      <c r="BR5" s="223"/>
      <c r="BS5" s="223"/>
      <c r="BT5" s="223"/>
      <c r="BU5" s="223"/>
      <c r="BV5" s="223"/>
      <c r="BW5" s="223"/>
      <c r="BX5" s="223"/>
      <c r="BY5" s="223"/>
      <c r="BZ5" s="223"/>
      <c r="CA5" s="223"/>
      <c r="CB5" s="223"/>
      <c r="CC5" s="223"/>
      <c r="CD5" s="223"/>
      <c r="CE5" s="223"/>
      <c r="CF5" s="223"/>
      <c r="CG5" s="223"/>
      <c r="CH5" s="223"/>
      <c r="CI5" s="223"/>
      <c r="CJ5" s="223"/>
      <c r="CK5" s="223"/>
      <c r="CL5" s="223"/>
      <c r="CM5" s="223"/>
      <c r="CN5" s="223"/>
      <c r="CO5" s="223"/>
      <c r="CP5" s="223"/>
      <c r="CQ5" s="223"/>
      <c r="CR5" s="223"/>
      <c r="CS5" s="223"/>
      <c r="CT5" s="223"/>
      <c r="CU5" s="223"/>
      <c r="CV5" s="223"/>
      <c r="CW5" s="223"/>
      <c r="CX5" s="223"/>
      <c r="CY5" s="223"/>
      <c r="CZ5" s="223"/>
      <c r="DA5" s="223"/>
      <c r="DB5" s="223"/>
      <c r="DC5" s="223"/>
      <c r="DD5" s="223"/>
      <c r="DE5" s="223"/>
      <c r="DF5" s="223"/>
      <c r="DG5" s="223"/>
      <c r="DH5" s="223"/>
      <c r="DI5" s="223"/>
      <c r="DJ5" s="223"/>
      <c r="DK5" s="223"/>
      <c r="DL5" s="223"/>
      <c r="DM5" s="223"/>
      <c r="DN5" s="223"/>
      <c r="DO5" s="223"/>
      <c r="DP5" s="223"/>
      <c r="DQ5" s="223"/>
      <c r="DR5" s="223"/>
      <c r="DS5" s="223"/>
      <c r="DT5" s="223"/>
      <c r="DU5" s="223"/>
      <c r="DV5" s="223"/>
      <c r="DW5" s="223"/>
      <c r="DX5" s="223"/>
      <c r="DY5" s="223"/>
      <c r="DZ5" s="223"/>
      <c r="EA5" s="223"/>
      <c r="EB5" s="223"/>
      <c r="EC5" s="223"/>
      <c r="ED5" s="223"/>
      <c r="EE5" s="223"/>
      <c r="EF5" s="223"/>
      <c r="EG5" s="223"/>
      <c r="EH5" s="223"/>
      <c r="EI5" s="223"/>
      <c r="EJ5" s="223"/>
      <c r="EK5" s="223"/>
      <c r="EL5" s="223"/>
      <c r="EM5" s="223"/>
      <c r="EN5" s="223"/>
      <c r="EO5" s="223"/>
      <c r="EP5" s="223"/>
      <c r="EQ5" s="223"/>
      <c r="ER5" s="223"/>
      <c r="ES5" s="223"/>
      <c r="ET5" s="223"/>
      <c r="EU5" s="223"/>
      <c r="EV5" s="223"/>
      <c r="EW5" s="223"/>
      <c r="EX5" s="223"/>
      <c r="EY5" s="223"/>
      <c r="EZ5" s="223"/>
      <c r="FA5" s="223"/>
      <c r="FB5" s="223"/>
      <c r="FC5" s="223"/>
      <c r="FD5" s="223"/>
      <c r="FE5" s="223"/>
      <c r="FF5" s="223"/>
      <c r="FG5" s="223"/>
      <c r="FH5" s="223"/>
      <c r="FI5" s="223"/>
      <c r="FJ5" s="223"/>
      <c r="FK5" s="223"/>
      <c r="FL5" s="223"/>
      <c r="FM5" s="223"/>
      <c r="FN5" s="223"/>
      <c r="FO5" s="223"/>
      <c r="FP5" s="223"/>
      <c r="FQ5" s="223"/>
      <c r="FR5" s="223"/>
      <c r="FS5" s="223"/>
      <c r="FT5" s="223"/>
      <c r="FU5" s="223"/>
      <c r="FV5" s="223"/>
      <c r="FW5" s="223"/>
      <c r="FX5" s="223"/>
      <c r="FY5" s="223"/>
      <c r="FZ5" s="223"/>
      <c r="GA5" s="223"/>
      <c r="GB5" s="223"/>
      <c r="GC5" s="223"/>
      <c r="GD5" s="223"/>
      <c r="GE5" s="223"/>
      <c r="GF5" s="223"/>
      <c r="GG5" s="223"/>
      <c r="GH5" s="223"/>
      <c r="GI5" s="223"/>
      <c r="GJ5" s="223"/>
      <c r="GK5" s="223"/>
      <c r="GL5" s="223"/>
      <c r="GM5" s="223"/>
      <c r="GN5" s="223"/>
      <c r="GO5" s="223"/>
      <c r="GP5" s="223"/>
      <c r="GQ5" s="223"/>
      <c r="GR5" s="223"/>
      <c r="GS5" s="223"/>
      <c r="GT5" s="223"/>
      <c r="GU5" s="223"/>
      <c r="GV5" s="223"/>
      <c r="GW5" s="223"/>
      <c r="GX5" s="223"/>
      <c r="GY5" s="223"/>
      <c r="GZ5" s="223"/>
      <c r="HA5" s="223"/>
      <c r="HB5" s="223"/>
      <c r="HC5" s="223"/>
      <c r="HD5" s="223"/>
      <c r="HE5" s="223"/>
      <c r="HF5" s="223"/>
      <c r="HG5" s="223"/>
      <c r="HH5" s="223"/>
      <c r="HI5" s="223"/>
      <c r="HJ5" s="223"/>
      <c r="HK5" s="223"/>
      <c r="HL5" s="223"/>
      <c r="HM5" s="223"/>
      <c r="HN5" s="223"/>
      <c r="HO5" s="223"/>
      <c r="HP5" s="223"/>
      <c r="HQ5" s="223"/>
      <c r="HR5" s="223"/>
      <c r="HS5" s="223"/>
      <c r="HT5" s="223"/>
      <c r="HU5" s="223"/>
      <c r="HV5" s="223"/>
      <c r="HW5" s="223"/>
      <c r="HX5" s="223"/>
      <c r="HY5" s="223"/>
      <c r="HZ5" s="223"/>
      <c r="IA5" s="223"/>
      <c r="IB5" s="223"/>
      <c r="IC5" s="223"/>
      <c r="ID5" s="223"/>
      <c r="IE5" s="223"/>
      <c r="IF5" s="223"/>
      <c r="IG5" s="223"/>
      <c r="IH5" s="223"/>
      <c r="II5" s="223"/>
      <c r="IJ5" s="223"/>
      <c r="IK5" s="223"/>
      <c r="IL5" s="223"/>
      <c r="IM5" s="223"/>
      <c r="IN5" s="223"/>
    </row>
    <row r="6" s="218" customFormat="1" ht="27" customHeight="1" spans="1:5">
      <c r="A6" s="226" t="s">
        <v>1379</v>
      </c>
      <c r="B6" s="270">
        <v>11740</v>
      </c>
      <c r="C6" s="270">
        <v>284197</v>
      </c>
      <c r="D6" s="270">
        <v>32661</v>
      </c>
      <c r="E6" s="227"/>
    </row>
    <row r="7" s="3" customFormat="1" ht="25" customHeight="1" spans="1:248">
      <c r="A7" s="9" t="s">
        <v>1380</v>
      </c>
      <c r="B7" s="270">
        <v>11740</v>
      </c>
      <c r="C7" s="270">
        <v>284197</v>
      </c>
      <c r="D7" s="270">
        <v>32661</v>
      </c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229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</row>
  </sheetData>
  <mergeCells count="3">
    <mergeCell ref="A2:D2"/>
    <mergeCell ref="B4:D4"/>
    <mergeCell ref="A4:A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workbookViewId="0">
      <selection activeCell="B11" sqref="B11"/>
    </sheetView>
  </sheetViews>
  <sheetFormatPr defaultColWidth="9" defaultRowHeight="14.25"/>
  <cols>
    <col min="1" max="1" width="32.25" style="240" customWidth="1"/>
    <col min="2" max="2" width="24.875" style="240" customWidth="1"/>
    <col min="3" max="3" width="19.125" style="240" customWidth="1"/>
    <col min="4" max="5" width="9" style="240" hidden="1" customWidth="1"/>
    <col min="6" max="6" width="14.125" style="240" hidden="1" customWidth="1"/>
    <col min="7" max="7" width="10.125" style="240" hidden="1" customWidth="1"/>
    <col min="8" max="8" width="9.5" style="240" hidden="1" customWidth="1"/>
    <col min="9" max="17" width="9" style="240" hidden="1" customWidth="1"/>
    <col min="18" max="18" width="17" style="241" hidden="1" customWidth="1"/>
    <col min="19" max="19" width="19.125" style="241" hidden="1" customWidth="1"/>
    <col min="20" max="20" width="9" style="240" hidden="1" customWidth="1"/>
    <col min="21" max="16384" width="9" style="240"/>
  </cols>
  <sheetData>
    <row r="1" s="27" customFormat="1" ht="18" customHeight="1" spans="1:19">
      <c r="A1" s="52" t="s">
        <v>1381</v>
      </c>
      <c r="R1" s="262"/>
      <c r="S1" s="262"/>
    </row>
    <row r="2" s="240" customFormat="1" ht="41" customHeight="1" spans="1:19">
      <c r="A2" s="242" t="s">
        <v>1382</v>
      </c>
      <c r="B2" s="242"/>
      <c r="C2" s="242"/>
      <c r="R2" s="241"/>
      <c r="S2" s="241"/>
    </row>
    <row r="3" s="240" customFormat="1" ht="21" customHeight="1" spans="1:19">
      <c r="A3" s="243" t="s">
        <v>2</v>
      </c>
      <c r="B3" s="243"/>
      <c r="C3" s="243"/>
      <c r="R3" s="241"/>
      <c r="S3" s="241"/>
    </row>
    <row r="4" s="240" customFormat="1" ht="27" customHeight="1" spans="1:19">
      <c r="A4" s="244" t="s">
        <v>84</v>
      </c>
      <c r="B4" s="245" t="s">
        <v>1383</v>
      </c>
      <c r="C4" s="246" t="s">
        <v>89</v>
      </c>
      <c r="R4" s="248" t="s">
        <v>1384</v>
      </c>
      <c r="S4" s="248" t="s">
        <v>1385</v>
      </c>
    </row>
    <row r="5" s="240" customFormat="1" customHeight="1" spans="1:19">
      <c r="A5" s="244"/>
      <c r="B5" s="247"/>
      <c r="C5" s="246"/>
      <c r="D5" s="248" t="s">
        <v>1386</v>
      </c>
      <c r="E5" s="248" t="s">
        <v>1387</v>
      </c>
      <c r="F5" s="248" t="s">
        <v>1388</v>
      </c>
      <c r="G5" s="248" t="s">
        <v>1389</v>
      </c>
      <c r="H5" s="248" t="s">
        <v>92</v>
      </c>
      <c r="I5" s="248" t="s">
        <v>1390</v>
      </c>
      <c r="J5" s="248" t="s">
        <v>1391</v>
      </c>
      <c r="K5" s="259" t="s">
        <v>1392</v>
      </c>
      <c r="R5" s="248"/>
      <c r="S5" s="248"/>
    </row>
    <row r="6" s="240" customFormat="1" spans="1:19">
      <c r="A6" s="244"/>
      <c r="B6" s="249"/>
      <c r="C6" s="246"/>
      <c r="D6" s="248"/>
      <c r="E6" s="248"/>
      <c r="F6" s="248"/>
      <c r="G6" s="248"/>
      <c r="H6" s="248"/>
      <c r="I6" s="248"/>
      <c r="J6" s="248"/>
      <c r="K6" s="260"/>
      <c r="R6" s="248"/>
      <c r="S6" s="248"/>
    </row>
    <row r="7" s="240" customFormat="1" ht="27.95" customHeight="1" spans="1:19">
      <c r="A7" s="250" t="s">
        <v>93</v>
      </c>
      <c r="B7" s="251">
        <v>1144</v>
      </c>
      <c r="C7" s="252"/>
      <c r="D7" s="253">
        <v>9637.8909</v>
      </c>
      <c r="E7" s="254">
        <v>7655</v>
      </c>
      <c r="F7" s="254">
        <v>11020</v>
      </c>
      <c r="G7" s="254">
        <v>-5800</v>
      </c>
      <c r="H7" s="254"/>
      <c r="I7" s="254"/>
      <c r="J7" s="254">
        <v>1113</v>
      </c>
      <c r="K7" s="254">
        <v>358</v>
      </c>
      <c r="L7" s="261">
        <v>-358</v>
      </c>
      <c r="R7" s="263"/>
      <c r="S7" s="248">
        <f>312+330+10+10+67</f>
        <v>729</v>
      </c>
    </row>
    <row r="8" s="240" customFormat="1" ht="27.95" customHeight="1" spans="1:19">
      <c r="A8" s="250" t="s">
        <v>95</v>
      </c>
      <c r="B8" s="251"/>
      <c r="C8" s="252"/>
      <c r="D8" s="253">
        <v>322.334</v>
      </c>
      <c r="E8" s="254">
        <v>650</v>
      </c>
      <c r="F8" s="254">
        <v>5</v>
      </c>
      <c r="G8" s="254">
        <v>315</v>
      </c>
      <c r="H8" s="254"/>
      <c r="I8" s="254"/>
      <c r="J8" s="254"/>
      <c r="K8" s="254"/>
      <c r="L8" s="261">
        <v>0</v>
      </c>
      <c r="R8" s="263"/>
      <c r="S8" s="248"/>
    </row>
    <row r="9" s="240" customFormat="1" ht="27.95" customHeight="1" spans="1:19">
      <c r="A9" s="250" t="s">
        <v>97</v>
      </c>
      <c r="B9" s="255">
        <v>86</v>
      </c>
      <c r="C9" s="252"/>
      <c r="D9" s="253">
        <v>2819.4461</v>
      </c>
      <c r="E9" s="254">
        <v>20</v>
      </c>
      <c r="F9" s="254">
        <v>338</v>
      </c>
      <c r="G9" s="254">
        <v>7225</v>
      </c>
      <c r="H9" s="254">
        <v>13</v>
      </c>
      <c r="I9" s="254"/>
      <c r="J9" s="254"/>
      <c r="K9" s="254">
        <v>29</v>
      </c>
      <c r="L9" s="261">
        <v>-16</v>
      </c>
      <c r="R9" s="263">
        <v>1295</v>
      </c>
      <c r="S9" s="248">
        <v>131</v>
      </c>
    </row>
    <row r="10" s="240" customFormat="1" ht="27.95" customHeight="1" spans="1:19">
      <c r="A10" s="250" t="s">
        <v>99</v>
      </c>
      <c r="B10" s="255">
        <v>149</v>
      </c>
      <c r="C10" s="252"/>
      <c r="D10" s="253">
        <v>42766.0376</v>
      </c>
      <c r="E10" s="254">
        <v>1091.47</v>
      </c>
      <c r="F10" s="254"/>
      <c r="G10" s="254">
        <v>11000</v>
      </c>
      <c r="H10" s="254">
        <v>5863</v>
      </c>
      <c r="I10" s="254"/>
      <c r="J10" s="254"/>
      <c r="K10" s="254">
        <v>251</v>
      </c>
      <c r="L10" s="261">
        <v>5612</v>
      </c>
      <c r="R10" s="264">
        <v>17226</v>
      </c>
      <c r="S10" s="248">
        <v>298</v>
      </c>
    </row>
    <row r="11" s="240" customFormat="1" ht="27.95" customHeight="1" spans="1:19">
      <c r="A11" s="250" t="s">
        <v>101</v>
      </c>
      <c r="B11" s="255">
        <v>296</v>
      </c>
      <c r="C11" s="252"/>
      <c r="D11" s="253">
        <v>269.8164</v>
      </c>
      <c r="E11" s="254">
        <v>100</v>
      </c>
      <c r="F11" s="254">
        <v>8</v>
      </c>
      <c r="G11" s="254">
        <v>3100</v>
      </c>
      <c r="H11" s="254"/>
      <c r="I11" s="254"/>
      <c r="J11" s="254"/>
      <c r="K11" s="254"/>
      <c r="L11" s="261">
        <v>0</v>
      </c>
      <c r="R11" s="264">
        <v>160</v>
      </c>
      <c r="S11" s="248">
        <f>283+262</f>
        <v>545</v>
      </c>
    </row>
    <row r="12" s="240" customFormat="1" ht="27.95" customHeight="1" spans="1:19">
      <c r="A12" s="250" t="s">
        <v>103</v>
      </c>
      <c r="B12" s="255">
        <v>926</v>
      </c>
      <c r="C12" s="252"/>
      <c r="D12" s="253">
        <v>862.8566</v>
      </c>
      <c r="E12" s="254">
        <v>123</v>
      </c>
      <c r="F12" s="254">
        <v>420</v>
      </c>
      <c r="G12" s="254">
        <v>1020</v>
      </c>
      <c r="H12" s="254">
        <v>450.4</v>
      </c>
      <c r="I12" s="254"/>
      <c r="J12" s="254"/>
      <c r="K12" s="254">
        <v>403</v>
      </c>
      <c r="L12" s="261">
        <v>47.4</v>
      </c>
      <c r="R12" s="264">
        <v>858</v>
      </c>
      <c r="S12" s="248">
        <v>1244</v>
      </c>
    </row>
    <row r="13" s="240" customFormat="1" ht="27.95" customHeight="1" spans="1:19">
      <c r="A13" s="250" t="s">
        <v>105</v>
      </c>
      <c r="B13" s="251">
        <v>425</v>
      </c>
      <c r="C13" s="252"/>
      <c r="D13" s="253">
        <v>21120.3926</v>
      </c>
      <c r="E13" s="254">
        <v>16729.4</v>
      </c>
      <c r="F13" s="254">
        <v>1689</v>
      </c>
      <c r="G13" s="254">
        <v>-16573</v>
      </c>
      <c r="H13" s="254">
        <v>41718.64</v>
      </c>
      <c r="I13" s="254"/>
      <c r="J13" s="254">
        <v>208</v>
      </c>
      <c r="K13" s="254">
        <v>17418</v>
      </c>
      <c r="L13" s="261">
        <v>24300.64</v>
      </c>
      <c r="R13" s="264">
        <v>42398</v>
      </c>
      <c r="S13" s="248">
        <f>9559+824</f>
        <v>10383</v>
      </c>
    </row>
    <row r="14" s="240" customFormat="1" ht="27.95" customHeight="1" spans="1:19">
      <c r="A14" s="250" t="s">
        <v>107</v>
      </c>
      <c r="B14" s="251">
        <v>318</v>
      </c>
      <c r="C14" s="252"/>
      <c r="D14" s="253">
        <v>6667.82</v>
      </c>
      <c r="E14" s="254">
        <v>4841.16</v>
      </c>
      <c r="F14" s="254">
        <v>3109</v>
      </c>
      <c r="G14" s="254">
        <v>-14000</v>
      </c>
      <c r="H14" s="254">
        <v>30458.3</v>
      </c>
      <c r="I14" s="254"/>
      <c r="J14" s="254">
        <v>37</v>
      </c>
      <c r="K14" s="254">
        <v>25670</v>
      </c>
      <c r="L14" s="261">
        <v>4788.3</v>
      </c>
      <c r="R14" s="264">
        <v>48025</v>
      </c>
      <c r="S14" s="248">
        <v>762</v>
      </c>
    </row>
    <row r="15" s="240" customFormat="1" ht="27.95" customHeight="1" spans="1:19">
      <c r="A15" s="250" t="s">
        <v>109</v>
      </c>
      <c r="B15" s="251">
        <v>4623</v>
      </c>
      <c r="C15" s="256"/>
      <c r="D15" s="253">
        <v>757.9342</v>
      </c>
      <c r="E15" s="254">
        <v>1010</v>
      </c>
      <c r="F15" s="254">
        <v>332</v>
      </c>
      <c r="G15" s="254">
        <v>279</v>
      </c>
      <c r="H15" s="254"/>
      <c r="I15" s="254"/>
      <c r="J15" s="254">
        <v>950</v>
      </c>
      <c r="K15" s="254">
        <v>808</v>
      </c>
      <c r="L15" s="261">
        <v>-808</v>
      </c>
      <c r="R15" s="264">
        <v>530</v>
      </c>
      <c r="S15" s="248">
        <v>8372</v>
      </c>
    </row>
    <row r="16" s="240" customFormat="1" ht="27.95" customHeight="1" spans="1:19">
      <c r="A16" s="250" t="s">
        <v>111</v>
      </c>
      <c r="B16" s="251">
        <v>463</v>
      </c>
      <c r="C16" s="252"/>
      <c r="D16" s="253">
        <v>1466.1901</v>
      </c>
      <c r="E16" s="254">
        <v>135</v>
      </c>
      <c r="F16" s="254">
        <v>1255</v>
      </c>
      <c r="G16" s="254">
        <v>-26763</v>
      </c>
      <c r="H16" s="254"/>
      <c r="I16" s="254"/>
      <c r="J16" s="254">
        <v>36954</v>
      </c>
      <c r="K16" s="254"/>
      <c r="L16" s="261">
        <v>0</v>
      </c>
      <c r="R16" s="264"/>
      <c r="S16" s="248">
        <v>169</v>
      </c>
    </row>
    <row r="17" s="240" customFormat="1" ht="27.95" customHeight="1" spans="1:19">
      <c r="A17" s="250" t="s">
        <v>113</v>
      </c>
      <c r="B17" s="251">
        <f>12961+27</f>
        <v>12988</v>
      </c>
      <c r="C17" s="252"/>
      <c r="D17" s="253">
        <v>6699.3546</v>
      </c>
      <c r="E17" s="254">
        <v>1764.5</v>
      </c>
      <c r="F17" s="254">
        <v>7862</v>
      </c>
      <c r="G17" s="254"/>
      <c r="H17" s="254">
        <v>19112</v>
      </c>
      <c r="I17" s="254"/>
      <c r="J17" s="254">
        <v>84</v>
      </c>
      <c r="K17" s="254">
        <v>8055</v>
      </c>
      <c r="L17" s="261">
        <v>11057</v>
      </c>
      <c r="R17" s="263">
        <v>36730</v>
      </c>
      <c r="S17" s="248">
        <f>10+7894+2369+121</f>
        <v>10394</v>
      </c>
    </row>
    <row r="18" s="240" customFormat="1" ht="27.95" customHeight="1" spans="1:19">
      <c r="A18" s="250" t="s">
        <v>115</v>
      </c>
      <c r="B18" s="251">
        <v>1104</v>
      </c>
      <c r="C18" s="252"/>
      <c r="D18" s="253">
        <v>3777.1221</v>
      </c>
      <c r="E18" s="254">
        <v>500</v>
      </c>
      <c r="F18" s="254"/>
      <c r="G18" s="254">
        <v>500</v>
      </c>
      <c r="H18" s="254"/>
      <c r="I18" s="254"/>
      <c r="J18" s="254"/>
      <c r="K18" s="254"/>
      <c r="L18" s="261">
        <v>0</v>
      </c>
      <c r="R18" s="263">
        <v>1950</v>
      </c>
      <c r="S18" s="248">
        <v>1080</v>
      </c>
    </row>
    <row r="19" s="240" customFormat="1" ht="27.95" customHeight="1" spans="1:19">
      <c r="A19" s="250" t="s">
        <v>117</v>
      </c>
      <c r="B19" s="251">
        <v>2609</v>
      </c>
      <c r="C19" s="252"/>
      <c r="D19" s="253">
        <v>850.3505</v>
      </c>
      <c r="E19" s="254">
        <v>885</v>
      </c>
      <c r="F19" s="254">
        <v>33</v>
      </c>
      <c r="G19" s="254">
        <v>200</v>
      </c>
      <c r="H19" s="254"/>
      <c r="I19" s="254"/>
      <c r="J19" s="254">
        <v>1730</v>
      </c>
      <c r="K19" s="254"/>
      <c r="L19" s="261">
        <v>0</v>
      </c>
      <c r="R19" s="263"/>
      <c r="S19" s="248">
        <f>842+860</f>
        <v>1702</v>
      </c>
    </row>
    <row r="20" s="240" customFormat="1" ht="27.95" customHeight="1" spans="1:19">
      <c r="A20" s="250" t="s">
        <v>119</v>
      </c>
      <c r="B20" s="255">
        <v>385</v>
      </c>
      <c r="C20" s="252"/>
      <c r="D20" s="253">
        <v>537.9328</v>
      </c>
      <c r="E20" s="254">
        <v>300</v>
      </c>
      <c r="F20" s="254"/>
      <c r="G20" s="254">
        <v>140</v>
      </c>
      <c r="H20" s="254"/>
      <c r="I20" s="254"/>
      <c r="J20" s="254"/>
      <c r="K20" s="254"/>
      <c r="L20" s="261">
        <v>0</v>
      </c>
      <c r="R20" s="263"/>
      <c r="S20" s="248">
        <f>37+1090</f>
        <v>1127</v>
      </c>
    </row>
    <row r="21" s="240" customFormat="1" ht="27.95" customHeight="1" spans="1:19">
      <c r="A21" s="250" t="s">
        <v>121</v>
      </c>
      <c r="B21" s="255"/>
      <c r="C21" s="252"/>
      <c r="D21" s="253">
        <v>0</v>
      </c>
      <c r="E21" s="254"/>
      <c r="F21" s="254"/>
      <c r="G21" s="254">
        <v>120</v>
      </c>
      <c r="H21" s="254"/>
      <c r="I21" s="254"/>
      <c r="J21" s="254"/>
      <c r="K21" s="254"/>
      <c r="L21" s="261">
        <v>0</v>
      </c>
      <c r="R21" s="263"/>
      <c r="S21" s="248">
        <v>30</v>
      </c>
    </row>
    <row r="22" s="240" customFormat="1" ht="27.95" customHeight="1" spans="1:19">
      <c r="A22" s="250" t="s">
        <v>122</v>
      </c>
      <c r="B22" s="255">
        <v>69</v>
      </c>
      <c r="C22" s="252"/>
      <c r="D22" s="253">
        <v>2292.7572</v>
      </c>
      <c r="E22" s="254">
        <v>40</v>
      </c>
      <c r="F22" s="254"/>
      <c r="G22" s="254">
        <v>1258</v>
      </c>
      <c r="H22" s="254"/>
      <c r="I22" s="254"/>
      <c r="J22" s="254"/>
      <c r="K22" s="254"/>
      <c r="L22" s="261">
        <v>0</v>
      </c>
      <c r="R22" s="263"/>
      <c r="S22" s="248">
        <v>10</v>
      </c>
    </row>
    <row r="23" s="240" customFormat="1" ht="27.95" customHeight="1" spans="1:19">
      <c r="A23" s="250" t="s">
        <v>124</v>
      </c>
      <c r="B23" s="255">
        <v>5421</v>
      </c>
      <c r="C23" s="252"/>
      <c r="D23" s="253">
        <v>4249.9699</v>
      </c>
      <c r="E23" s="254"/>
      <c r="F23" s="254">
        <v>32</v>
      </c>
      <c r="G23" s="254">
        <v>3800</v>
      </c>
      <c r="H23" s="254">
        <v>3280</v>
      </c>
      <c r="I23" s="254"/>
      <c r="J23" s="254">
        <v>653</v>
      </c>
      <c r="K23" s="254"/>
      <c r="L23" s="261">
        <v>3280</v>
      </c>
      <c r="R23" s="264">
        <v>1596</v>
      </c>
      <c r="S23" s="248">
        <v>3618</v>
      </c>
    </row>
    <row r="24" s="240" customFormat="1" ht="27.95" customHeight="1" spans="1:19">
      <c r="A24" s="250" t="s">
        <v>126</v>
      </c>
      <c r="B24" s="255">
        <v>330</v>
      </c>
      <c r="C24" s="252"/>
      <c r="D24" s="253">
        <v>389.4207</v>
      </c>
      <c r="E24" s="254">
        <v>245.6</v>
      </c>
      <c r="F24" s="254"/>
      <c r="G24" s="254">
        <v>50</v>
      </c>
      <c r="H24" s="254">
        <v>109</v>
      </c>
      <c r="I24" s="254"/>
      <c r="J24" s="254"/>
      <c r="K24" s="254"/>
      <c r="L24" s="261">
        <v>109</v>
      </c>
      <c r="R24" s="264">
        <v>354</v>
      </c>
      <c r="S24" s="248">
        <v>75</v>
      </c>
    </row>
    <row r="25" s="240" customFormat="1" ht="27.95" customHeight="1" spans="1:19">
      <c r="A25" s="250" t="s">
        <v>128</v>
      </c>
      <c r="B25" s="251">
        <v>1325</v>
      </c>
      <c r="C25" s="252"/>
      <c r="D25" s="254"/>
      <c r="E25" s="254">
        <v>1700</v>
      </c>
      <c r="F25" s="254"/>
      <c r="G25" s="254"/>
      <c r="H25" s="254"/>
      <c r="I25" s="254"/>
      <c r="J25" s="254"/>
      <c r="K25" s="254"/>
      <c r="L25" s="261">
        <v>0</v>
      </c>
      <c r="R25" s="264"/>
      <c r="S25" s="248"/>
    </row>
    <row r="26" s="240" customFormat="1" ht="27.95" customHeight="1" spans="1:20">
      <c r="A26" s="250" t="s">
        <v>130</v>
      </c>
      <c r="B26" s="257"/>
      <c r="C26" s="252"/>
      <c r="D26" s="254"/>
      <c r="E26" s="254">
        <v>7500</v>
      </c>
      <c r="F26" s="254">
        <v>103</v>
      </c>
      <c r="G26" s="254">
        <v>27794</v>
      </c>
      <c r="H26" s="254">
        <v>52.92</v>
      </c>
      <c r="I26" s="254"/>
      <c r="J26" s="254">
        <v>271</v>
      </c>
      <c r="K26" s="254"/>
      <c r="L26" s="261">
        <v>52.92</v>
      </c>
      <c r="R26" s="263">
        <v>3114</v>
      </c>
      <c r="S26" s="248">
        <f>526+187</f>
        <v>713</v>
      </c>
      <c r="T26" s="240" t="s">
        <v>1393</v>
      </c>
    </row>
    <row r="27" s="240" customFormat="1" ht="27.95" customHeight="1" spans="1:19">
      <c r="A27" s="250" t="s">
        <v>131</v>
      </c>
      <c r="B27" s="257"/>
      <c r="C27" s="252"/>
      <c r="D27" s="254"/>
      <c r="E27" s="254">
        <v>6000</v>
      </c>
      <c r="F27" s="254"/>
      <c r="G27" s="254"/>
      <c r="H27" s="254"/>
      <c r="I27" s="254"/>
      <c r="J27" s="254"/>
      <c r="L27" s="261">
        <v>0</v>
      </c>
      <c r="R27" s="263"/>
      <c r="S27" s="248"/>
    </row>
    <row r="28" s="240" customFormat="1" ht="27.95" customHeight="1" spans="1:19">
      <c r="A28" s="250" t="s">
        <v>133</v>
      </c>
      <c r="B28" s="257"/>
      <c r="C28" s="252"/>
      <c r="D28" s="254"/>
      <c r="E28" s="254"/>
      <c r="F28" s="254"/>
      <c r="G28" s="254"/>
      <c r="H28" s="254"/>
      <c r="I28" s="254"/>
      <c r="J28" s="254"/>
      <c r="L28" s="261">
        <v>0</v>
      </c>
      <c r="R28" s="263"/>
      <c r="S28" s="248"/>
    </row>
    <row r="29" s="240" customFormat="1" ht="27.95" customHeight="1" spans="1:19">
      <c r="A29" s="258" t="s">
        <v>134</v>
      </c>
      <c r="B29" s="257">
        <f>SUM(B7:B28)</f>
        <v>32661</v>
      </c>
      <c r="C29" s="254"/>
      <c r="D29" s="254">
        <v>105487.6263</v>
      </c>
      <c r="E29" s="254">
        <v>51290.13</v>
      </c>
      <c r="F29" s="254">
        <v>26206</v>
      </c>
      <c r="G29" s="254">
        <v>-6335</v>
      </c>
      <c r="H29" s="254">
        <v>101057.26</v>
      </c>
      <c r="I29" s="254">
        <v>0</v>
      </c>
      <c r="J29" s="254">
        <v>42000</v>
      </c>
      <c r="K29" s="254">
        <v>52992</v>
      </c>
      <c r="L29" s="254">
        <v>48065.26</v>
      </c>
      <c r="R29" s="263">
        <f>SUM(R7:R28)</f>
        <v>154236</v>
      </c>
      <c r="S29" s="248">
        <f>SUM(S7:S28)</f>
        <v>41382</v>
      </c>
    </row>
  </sheetData>
  <mergeCells count="15">
    <mergeCell ref="A2:C2"/>
    <mergeCell ref="A3:C3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R4:R6"/>
    <mergeCell ref="S4:S6"/>
  </mergeCells>
  <conditionalFormatting sqref="R10:R12">
    <cfRule type="cellIs" dxfId="0" priority="3" stopIfTrue="1" operator="equal">
      <formula>0</formula>
    </cfRule>
  </conditionalFormatting>
  <conditionalFormatting sqref="R13:R16">
    <cfRule type="cellIs" dxfId="0" priority="2" stopIfTrue="1" operator="equal">
      <formula>0</formula>
    </cfRule>
  </conditionalFormatting>
  <conditionalFormatting sqref="R23:R25">
    <cfRule type="cellIs" dxfId="0" priority="1" stopIfTrue="1" operator="equal">
      <formula>0</formula>
    </cfRule>
  </conditionalFormatting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workbookViewId="0">
      <selection activeCell="C5" sqref="C5"/>
    </sheetView>
  </sheetViews>
  <sheetFormatPr defaultColWidth="10" defaultRowHeight="14.25" outlineLevelRow="4"/>
  <cols>
    <col min="1" max="1" width="15.625" style="26" customWidth="1"/>
    <col min="2" max="3" width="30.125" style="26" customWidth="1"/>
    <col min="4" max="7" width="24.5" style="26" customWidth="1"/>
    <col min="8" max="13" width="10.2583333333333" style="26" customWidth="1"/>
    <col min="14" max="14" width="9.76666666666667" style="26" customWidth="1"/>
    <col min="15" max="255" width="10" style="26"/>
    <col min="256" max="16384" width="10" style="5"/>
  </cols>
  <sheetData>
    <row r="1" s="27" customFormat="1" ht="14.3" customHeight="1" spans="1:1">
      <c r="A1" s="52" t="s">
        <v>1394</v>
      </c>
    </row>
    <row r="2" s="26" customFormat="1" ht="28.6" customHeight="1" spans="1:16">
      <c r="A2" s="28" t="s">
        <v>1395</v>
      </c>
      <c r="B2" s="28"/>
      <c r="C2" s="28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</row>
    <row r="3" s="26" customFormat="1" ht="14.3" customHeight="1" spans="1:13">
      <c r="A3" s="54"/>
      <c r="B3" s="54"/>
      <c r="C3" s="30" t="s">
        <v>2</v>
      </c>
      <c r="D3" s="54"/>
      <c r="G3" s="55"/>
      <c r="H3" s="55"/>
      <c r="I3" s="61"/>
      <c r="J3" s="61"/>
      <c r="L3" s="61"/>
      <c r="M3" s="61"/>
    </row>
    <row r="4" ht="51" customHeight="1" spans="1:3">
      <c r="A4" s="187" t="s">
        <v>1396</v>
      </c>
      <c r="B4" s="187" t="s">
        <v>1397</v>
      </c>
      <c r="C4" s="187" t="s">
        <v>1398</v>
      </c>
    </row>
    <row r="5" ht="51" customHeight="1" spans="1:3">
      <c r="A5" s="188" t="s">
        <v>1379</v>
      </c>
      <c r="B5" s="59">
        <v>449116</v>
      </c>
      <c r="C5" s="59">
        <v>449095.75</v>
      </c>
    </row>
  </sheetData>
  <mergeCells count="4">
    <mergeCell ref="A2:C2"/>
    <mergeCell ref="G3:H3"/>
    <mergeCell ref="I3:J3"/>
    <mergeCell ref="L3:M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5"/>
  <sheetViews>
    <sheetView workbookViewId="0">
      <selection activeCell="B10" sqref="B10"/>
    </sheetView>
  </sheetViews>
  <sheetFormatPr defaultColWidth="14.1" defaultRowHeight="14.25"/>
  <cols>
    <col min="1" max="2" width="47" style="231" customWidth="1"/>
    <col min="3" max="3" width="14.1" style="190" customWidth="1"/>
    <col min="4" max="16384" width="14.1" style="190"/>
  </cols>
  <sheetData>
    <row r="1" s="104" customFormat="1" ht="34.05" customHeight="1" spans="1:2">
      <c r="A1" s="104" t="s">
        <v>1399</v>
      </c>
      <c r="B1" s="232"/>
    </row>
    <row r="2" s="189" customFormat="1" ht="36.9" customHeight="1" spans="1:2">
      <c r="A2" s="233" t="s">
        <v>1400</v>
      </c>
      <c r="B2" s="233"/>
    </row>
    <row r="3" s="190" customFormat="1" ht="27" customHeight="1" spans="1:2">
      <c r="A3" s="234"/>
      <c r="B3" s="235" t="s">
        <v>2</v>
      </c>
    </row>
    <row r="4" s="190" customFormat="1" ht="35" customHeight="1" spans="1:2">
      <c r="A4" s="201" t="s">
        <v>1401</v>
      </c>
      <c r="B4" s="202"/>
    </row>
    <row r="5" s="191" customFormat="1" ht="42" customHeight="1" spans="1:2">
      <c r="A5" s="236" t="s">
        <v>1402</v>
      </c>
      <c r="B5" s="203" t="s">
        <v>1403</v>
      </c>
    </row>
    <row r="6" s="190" customFormat="1" ht="42" customHeight="1" spans="1:2">
      <c r="A6" s="237" t="s">
        <v>1404</v>
      </c>
      <c r="B6" s="238">
        <v>700</v>
      </c>
    </row>
    <row r="7" s="190" customFormat="1" ht="42" customHeight="1" spans="1:2">
      <c r="A7" s="237" t="s">
        <v>1405</v>
      </c>
      <c r="B7" s="238">
        <v>1400</v>
      </c>
    </row>
    <row r="8" s="190" customFormat="1" ht="42" customHeight="1" spans="1:2">
      <c r="A8" s="237" t="s">
        <v>1406</v>
      </c>
      <c r="B8" s="238">
        <v>30000</v>
      </c>
    </row>
    <row r="9" s="190" customFormat="1" ht="42" customHeight="1" spans="1:2">
      <c r="A9" s="210" t="s">
        <v>1407</v>
      </c>
      <c r="B9" s="238">
        <f>SUM(B6:B8)</f>
        <v>32100</v>
      </c>
    </row>
    <row r="10" s="190" customFormat="1" ht="42" customHeight="1" spans="1:2">
      <c r="A10" s="206" t="s">
        <v>1408</v>
      </c>
      <c r="B10" s="238">
        <v>111175.056</v>
      </c>
    </row>
    <row r="11" s="190" customFormat="1" ht="42" customHeight="1" spans="1:2">
      <c r="A11" s="237" t="s">
        <v>1409</v>
      </c>
      <c r="B11" s="238"/>
    </row>
    <row r="12" s="190" customFormat="1" ht="42" customHeight="1" spans="1:2">
      <c r="A12" s="239" t="s">
        <v>1410</v>
      </c>
      <c r="B12" s="215">
        <f>SUM(B9:B11)</f>
        <v>143275.056</v>
      </c>
    </row>
    <row r="13" s="191" customFormat="1" ht="33" customHeight="1" spans="1:2">
      <c r="A13" s="231"/>
      <c r="B13" s="231"/>
    </row>
    <row r="14" s="190" customFormat="1" spans="1:2">
      <c r="A14" s="231"/>
      <c r="B14" s="231"/>
    </row>
    <row r="15" s="190" customFormat="1" spans="1:2">
      <c r="A15" s="231"/>
      <c r="B15" s="231"/>
    </row>
    <row r="16" s="190" customFormat="1" spans="1:2">
      <c r="A16" s="231"/>
      <c r="B16" s="231"/>
    </row>
    <row r="17" s="190" customFormat="1" spans="1:2">
      <c r="A17" s="231"/>
      <c r="B17" s="231"/>
    </row>
    <row r="18" s="190" customFormat="1" spans="1:2">
      <c r="A18" s="231"/>
      <c r="B18" s="231"/>
    </row>
    <row r="19" s="190" customFormat="1" spans="1:2">
      <c r="A19" s="231"/>
      <c r="B19" s="231"/>
    </row>
    <row r="20" s="190" customFormat="1" spans="1:2">
      <c r="A20" s="231"/>
      <c r="B20" s="231"/>
    </row>
    <row r="21" s="190" customFormat="1" spans="1:2">
      <c r="A21" s="231"/>
      <c r="B21" s="231"/>
    </row>
    <row r="22" s="190" customFormat="1" spans="1:2">
      <c r="A22" s="231"/>
      <c r="B22" s="231"/>
    </row>
    <row r="23" s="190" customFormat="1" spans="1:2">
      <c r="A23" s="231"/>
      <c r="B23" s="231"/>
    </row>
    <row r="24" s="190" customFormat="1" spans="1:2">
      <c r="A24" s="231"/>
      <c r="B24" s="231"/>
    </row>
    <row r="25" s="190" customFormat="1" spans="1:2">
      <c r="A25" s="231"/>
      <c r="B25" s="231"/>
    </row>
    <row r="26" s="190" customFormat="1" spans="1:2">
      <c r="A26" s="231"/>
      <c r="B26" s="231"/>
    </row>
    <row r="27" s="190" customFormat="1" spans="1:2">
      <c r="A27" s="231"/>
      <c r="B27" s="231"/>
    </row>
    <row r="28" s="190" customFormat="1" spans="1:2">
      <c r="A28" s="231"/>
      <c r="B28" s="231"/>
    </row>
    <row r="29" s="190" customFormat="1" spans="1:2">
      <c r="A29" s="231"/>
      <c r="B29" s="231"/>
    </row>
    <row r="30" s="190" customFormat="1" spans="1:2">
      <c r="A30" s="231"/>
      <c r="B30" s="231"/>
    </row>
    <row r="31" s="190" customFormat="1" spans="1:2">
      <c r="A31" s="231"/>
      <c r="B31" s="231"/>
    </row>
    <row r="32" s="190" customFormat="1" spans="1:2">
      <c r="A32" s="231"/>
      <c r="B32" s="231"/>
    </row>
    <row r="33" s="190" customFormat="1" spans="1:2">
      <c r="A33" s="231"/>
      <c r="B33" s="231"/>
    </row>
    <row r="34" s="190" customFormat="1" spans="1:2">
      <c r="A34" s="231"/>
      <c r="B34" s="231"/>
    </row>
    <row r="35" s="190" customFormat="1" spans="1:29">
      <c r="A35" s="231"/>
      <c r="B35" s="231"/>
      <c r="AC35" s="190" t="s">
        <v>1411</v>
      </c>
    </row>
  </sheetData>
  <mergeCells count="2">
    <mergeCell ref="A2:B2"/>
    <mergeCell ref="A4:B4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6"/>
  <sheetViews>
    <sheetView workbookViewId="0">
      <selection activeCell="F31" sqref="F31"/>
    </sheetView>
  </sheetViews>
  <sheetFormatPr defaultColWidth="6.75" defaultRowHeight="14.25" outlineLevelRow="5"/>
  <cols>
    <col min="1" max="1" width="46.625" style="1" customWidth="1"/>
    <col min="2" max="2" width="24.375" style="1" customWidth="1"/>
    <col min="3" max="5" width="9" style="1" customWidth="1"/>
    <col min="6" max="6" width="5.875" style="1" customWidth="1"/>
    <col min="7" max="251" width="6.75" style="1"/>
    <col min="252" max="16384" width="6.75" style="5"/>
  </cols>
  <sheetData>
    <row r="1" s="1" customFormat="1" ht="19.5" customHeight="1" spans="1:1">
      <c r="A1" s="219" t="s">
        <v>1412</v>
      </c>
    </row>
    <row r="2" s="1" customFormat="1" ht="33" customHeight="1" spans="1:253">
      <c r="A2" s="220" t="s">
        <v>1413</v>
      </c>
      <c r="B2" s="220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R2" s="5"/>
      <c r="IS2" s="5"/>
    </row>
    <row r="3" s="1" customFormat="1" ht="19.5" customHeight="1" spans="1:253">
      <c r="A3" s="221"/>
      <c r="B3" s="222" t="s">
        <v>2</v>
      </c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X3" s="223"/>
      <c r="Y3" s="223"/>
      <c r="Z3" s="223"/>
      <c r="AA3" s="223"/>
      <c r="AB3" s="223"/>
      <c r="AC3" s="223"/>
      <c r="AD3" s="223"/>
      <c r="AE3" s="223"/>
      <c r="AF3" s="223"/>
      <c r="AG3" s="223"/>
      <c r="AH3" s="223"/>
      <c r="AI3" s="223"/>
      <c r="AJ3" s="223"/>
      <c r="AK3" s="223"/>
      <c r="AL3" s="223"/>
      <c r="AM3" s="223"/>
      <c r="AN3" s="223"/>
      <c r="AO3" s="223"/>
      <c r="AP3" s="223"/>
      <c r="AQ3" s="223"/>
      <c r="AR3" s="223"/>
      <c r="AS3" s="223"/>
      <c r="AT3" s="223"/>
      <c r="AU3" s="223"/>
      <c r="AV3" s="223"/>
      <c r="AW3" s="223"/>
      <c r="AX3" s="223"/>
      <c r="AY3" s="223"/>
      <c r="AZ3" s="223"/>
      <c r="BA3" s="223"/>
      <c r="BB3" s="223"/>
      <c r="BC3" s="223"/>
      <c r="BD3" s="223"/>
      <c r="BE3" s="223"/>
      <c r="BF3" s="223"/>
      <c r="BG3" s="223"/>
      <c r="BH3" s="223"/>
      <c r="BI3" s="223"/>
      <c r="BJ3" s="223"/>
      <c r="BK3" s="223"/>
      <c r="BL3" s="223"/>
      <c r="BM3" s="223"/>
      <c r="BN3" s="223"/>
      <c r="BO3" s="223"/>
      <c r="BP3" s="223"/>
      <c r="BQ3" s="223"/>
      <c r="BR3" s="223"/>
      <c r="BS3" s="223"/>
      <c r="BT3" s="223"/>
      <c r="BU3" s="223"/>
      <c r="BV3" s="223"/>
      <c r="BW3" s="223"/>
      <c r="BX3" s="223"/>
      <c r="BY3" s="223"/>
      <c r="BZ3" s="223"/>
      <c r="CA3" s="223"/>
      <c r="CB3" s="223"/>
      <c r="CC3" s="223"/>
      <c r="CD3" s="223"/>
      <c r="CE3" s="223"/>
      <c r="CF3" s="223"/>
      <c r="CG3" s="223"/>
      <c r="CH3" s="223"/>
      <c r="CI3" s="223"/>
      <c r="CJ3" s="223"/>
      <c r="CK3" s="223"/>
      <c r="CL3" s="223"/>
      <c r="CM3" s="223"/>
      <c r="CN3" s="223"/>
      <c r="CO3" s="223"/>
      <c r="CP3" s="223"/>
      <c r="CQ3" s="223"/>
      <c r="CR3" s="223"/>
      <c r="CS3" s="223"/>
      <c r="CT3" s="223"/>
      <c r="CU3" s="223"/>
      <c r="CV3" s="223"/>
      <c r="CW3" s="223"/>
      <c r="CX3" s="223"/>
      <c r="CY3" s="223"/>
      <c r="CZ3" s="223"/>
      <c r="DA3" s="223"/>
      <c r="DB3" s="223"/>
      <c r="DC3" s="223"/>
      <c r="DD3" s="223"/>
      <c r="DE3" s="223"/>
      <c r="DF3" s="223"/>
      <c r="DG3" s="223"/>
      <c r="DH3" s="223"/>
      <c r="DI3" s="223"/>
      <c r="DJ3" s="223"/>
      <c r="DK3" s="223"/>
      <c r="DL3" s="223"/>
      <c r="DM3" s="223"/>
      <c r="DN3" s="223"/>
      <c r="DO3" s="223"/>
      <c r="DP3" s="223"/>
      <c r="DQ3" s="223"/>
      <c r="DR3" s="223"/>
      <c r="DS3" s="223"/>
      <c r="DT3" s="223"/>
      <c r="DU3" s="223"/>
      <c r="DV3" s="223"/>
      <c r="DW3" s="223"/>
      <c r="DX3" s="223"/>
      <c r="DY3" s="223"/>
      <c r="DZ3" s="223"/>
      <c r="EA3" s="223"/>
      <c r="EB3" s="223"/>
      <c r="EC3" s="223"/>
      <c r="ED3" s="223"/>
      <c r="EE3" s="223"/>
      <c r="EF3" s="223"/>
      <c r="EG3" s="223"/>
      <c r="EH3" s="223"/>
      <c r="EI3" s="223"/>
      <c r="EJ3" s="223"/>
      <c r="EK3" s="223"/>
      <c r="EL3" s="223"/>
      <c r="EM3" s="223"/>
      <c r="EN3" s="223"/>
      <c r="EO3" s="223"/>
      <c r="EP3" s="223"/>
      <c r="EQ3" s="223"/>
      <c r="ER3" s="223"/>
      <c r="ES3" s="223"/>
      <c r="ET3" s="223"/>
      <c r="EU3" s="223"/>
      <c r="EV3" s="223"/>
      <c r="EW3" s="223"/>
      <c r="EX3" s="223"/>
      <c r="EY3" s="223"/>
      <c r="EZ3" s="223"/>
      <c r="FA3" s="223"/>
      <c r="FB3" s="223"/>
      <c r="FC3" s="223"/>
      <c r="FD3" s="223"/>
      <c r="FE3" s="223"/>
      <c r="FF3" s="223"/>
      <c r="FG3" s="223"/>
      <c r="FH3" s="223"/>
      <c r="FI3" s="223"/>
      <c r="FJ3" s="223"/>
      <c r="FK3" s="223"/>
      <c r="FL3" s="223"/>
      <c r="FM3" s="223"/>
      <c r="FN3" s="223"/>
      <c r="FO3" s="223"/>
      <c r="FP3" s="223"/>
      <c r="FQ3" s="223"/>
      <c r="FR3" s="223"/>
      <c r="FS3" s="223"/>
      <c r="FT3" s="223"/>
      <c r="FU3" s="223"/>
      <c r="FV3" s="223"/>
      <c r="FW3" s="223"/>
      <c r="FX3" s="223"/>
      <c r="FY3" s="223"/>
      <c r="FZ3" s="223"/>
      <c r="GA3" s="223"/>
      <c r="GB3" s="223"/>
      <c r="GC3" s="223"/>
      <c r="GD3" s="223"/>
      <c r="GE3" s="223"/>
      <c r="GF3" s="223"/>
      <c r="GG3" s="223"/>
      <c r="GH3" s="223"/>
      <c r="GI3" s="223"/>
      <c r="GJ3" s="223"/>
      <c r="GK3" s="223"/>
      <c r="GL3" s="223"/>
      <c r="GM3" s="223"/>
      <c r="GN3" s="223"/>
      <c r="GO3" s="223"/>
      <c r="GP3" s="223"/>
      <c r="GQ3" s="223"/>
      <c r="GR3" s="223"/>
      <c r="GS3" s="223"/>
      <c r="GT3" s="223"/>
      <c r="GU3" s="223"/>
      <c r="GV3" s="223"/>
      <c r="GW3" s="223"/>
      <c r="GX3" s="223"/>
      <c r="GY3" s="223"/>
      <c r="GZ3" s="223"/>
      <c r="HA3" s="223"/>
      <c r="HB3" s="223"/>
      <c r="HC3" s="223"/>
      <c r="HD3" s="223"/>
      <c r="HE3" s="223"/>
      <c r="HF3" s="223"/>
      <c r="HG3" s="223"/>
      <c r="HH3" s="223"/>
      <c r="HI3" s="223"/>
      <c r="HJ3" s="223"/>
      <c r="HK3" s="223"/>
      <c r="HL3" s="223"/>
      <c r="HM3" s="223"/>
      <c r="HN3" s="223"/>
      <c r="HO3" s="223"/>
      <c r="HP3" s="223"/>
      <c r="HQ3" s="223"/>
      <c r="HR3" s="223"/>
      <c r="HS3" s="223"/>
      <c r="HT3" s="223"/>
      <c r="HU3" s="223"/>
      <c r="HV3" s="223"/>
      <c r="HW3" s="223"/>
      <c r="HX3" s="223"/>
      <c r="HY3" s="223"/>
      <c r="HZ3" s="223"/>
      <c r="IA3" s="223"/>
      <c r="IB3" s="223"/>
      <c r="IC3" s="223"/>
      <c r="ID3" s="223"/>
      <c r="IE3" s="223"/>
      <c r="IF3" s="223"/>
      <c r="IG3" s="223"/>
      <c r="IH3" s="223"/>
      <c r="II3" s="223"/>
      <c r="IJ3" s="223"/>
      <c r="IK3" s="223"/>
      <c r="IL3" s="223"/>
      <c r="IM3" s="223"/>
      <c r="IN3" s="223"/>
      <c r="IO3" s="223"/>
      <c r="IR3" s="5"/>
      <c r="IS3" s="5"/>
    </row>
    <row r="4" s="217" customFormat="1" ht="36" customHeight="1" spans="1:249">
      <c r="A4" s="23" t="s">
        <v>1314</v>
      </c>
      <c r="B4" s="23" t="s">
        <v>1315</v>
      </c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  <c r="AA4" s="223"/>
      <c r="AB4" s="223"/>
      <c r="AC4" s="223"/>
      <c r="AD4" s="223"/>
      <c r="AE4" s="223"/>
      <c r="AF4" s="223"/>
      <c r="AG4" s="223"/>
      <c r="AH4" s="223"/>
      <c r="AI4" s="223"/>
      <c r="AJ4" s="223"/>
      <c r="AK4" s="223"/>
      <c r="AL4" s="223"/>
      <c r="AM4" s="223"/>
      <c r="AN4" s="228"/>
      <c r="AO4" s="223"/>
      <c r="AP4" s="223"/>
      <c r="AQ4" s="223"/>
      <c r="AR4" s="223"/>
      <c r="AS4" s="223"/>
      <c r="AT4" s="223"/>
      <c r="AU4" s="223"/>
      <c r="AV4" s="223"/>
      <c r="AW4" s="223"/>
      <c r="AX4" s="223"/>
      <c r="AY4" s="223"/>
      <c r="AZ4" s="223"/>
      <c r="BA4" s="223"/>
      <c r="BB4" s="223"/>
      <c r="BC4" s="223"/>
      <c r="BD4" s="223"/>
      <c r="BE4" s="223"/>
      <c r="BF4" s="223"/>
      <c r="BG4" s="223"/>
      <c r="BH4" s="223"/>
      <c r="BI4" s="223"/>
      <c r="BJ4" s="223"/>
      <c r="BK4" s="223"/>
      <c r="BL4" s="223"/>
      <c r="BM4" s="223"/>
      <c r="BN4" s="223"/>
      <c r="BO4" s="223"/>
      <c r="BP4" s="223"/>
      <c r="BQ4" s="223"/>
      <c r="BR4" s="223"/>
      <c r="BS4" s="223"/>
      <c r="BT4" s="223"/>
      <c r="BU4" s="223"/>
      <c r="BV4" s="223"/>
      <c r="BW4" s="223"/>
      <c r="BX4" s="223"/>
      <c r="BY4" s="223"/>
      <c r="BZ4" s="223"/>
      <c r="CA4" s="223"/>
      <c r="CB4" s="223"/>
      <c r="CC4" s="223"/>
      <c r="CD4" s="223"/>
      <c r="CE4" s="223"/>
      <c r="CF4" s="223"/>
      <c r="CG4" s="223"/>
      <c r="CH4" s="223"/>
      <c r="CI4" s="223"/>
      <c r="CJ4" s="223"/>
      <c r="CK4" s="223"/>
      <c r="CL4" s="223"/>
      <c r="CM4" s="223"/>
      <c r="CN4" s="223"/>
      <c r="CO4" s="223"/>
      <c r="CP4" s="223"/>
      <c r="CQ4" s="223"/>
      <c r="CR4" s="223"/>
      <c r="CS4" s="223"/>
      <c r="CT4" s="223"/>
      <c r="CU4" s="223"/>
      <c r="CV4" s="223"/>
      <c r="CW4" s="223"/>
      <c r="CX4" s="223"/>
      <c r="CY4" s="223"/>
      <c r="CZ4" s="223"/>
      <c r="DA4" s="223"/>
      <c r="DB4" s="223"/>
      <c r="DC4" s="223"/>
      <c r="DD4" s="223"/>
      <c r="DE4" s="223"/>
      <c r="DF4" s="223"/>
      <c r="DG4" s="223"/>
      <c r="DH4" s="223"/>
      <c r="DI4" s="223"/>
      <c r="DJ4" s="223"/>
      <c r="DK4" s="223"/>
      <c r="DL4" s="223"/>
      <c r="DM4" s="223"/>
      <c r="DN4" s="223"/>
      <c r="DO4" s="223"/>
      <c r="DP4" s="223"/>
      <c r="DQ4" s="223"/>
      <c r="DR4" s="223"/>
      <c r="DS4" s="223"/>
      <c r="DT4" s="223"/>
      <c r="DU4" s="223"/>
      <c r="DV4" s="223"/>
      <c r="DW4" s="223"/>
      <c r="DX4" s="223"/>
      <c r="DY4" s="223"/>
      <c r="DZ4" s="223"/>
      <c r="EA4" s="223"/>
      <c r="EB4" s="223"/>
      <c r="EC4" s="223"/>
      <c r="ED4" s="223"/>
      <c r="EE4" s="223"/>
      <c r="EF4" s="223"/>
      <c r="EG4" s="223"/>
      <c r="EH4" s="223"/>
      <c r="EI4" s="223"/>
      <c r="EJ4" s="223"/>
      <c r="EK4" s="223"/>
      <c r="EL4" s="223"/>
      <c r="EM4" s="223"/>
      <c r="EN4" s="223"/>
      <c r="EO4" s="223"/>
      <c r="EP4" s="223"/>
      <c r="EQ4" s="223"/>
      <c r="ER4" s="223"/>
      <c r="ES4" s="223"/>
      <c r="ET4" s="223"/>
      <c r="EU4" s="223"/>
      <c r="EV4" s="223"/>
      <c r="EW4" s="223"/>
      <c r="EX4" s="223"/>
      <c r="EY4" s="223"/>
      <c r="EZ4" s="223"/>
      <c r="FA4" s="223"/>
      <c r="FB4" s="223"/>
      <c r="FC4" s="223"/>
      <c r="FD4" s="223"/>
      <c r="FE4" s="223"/>
      <c r="FF4" s="223"/>
      <c r="FG4" s="223"/>
      <c r="FH4" s="223"/>
      <c r="FI4" s="223"/>
      <c r="FJ4" s="223"/>
      <c r="FK4" s="223"/>
      <c r="FL4" s="223"/>
      <c r="FM4" s="223"/>
      <c r="FN4" s="223"/>
      <c r="FO4" s="223"/>
      <c r="FP4" s="223"/>
      <c r="FQ4" s="223"/>
      <c r="FR4" s="223"/>
      <c r="FS4" s="223"/>
      <c r="FT4" s="223"/>
      <c r="FU4" s="223"/>
      <c r="FV4" s="223"/>
      <c r="FW4" s="223"/>
      <c r="FX4" s="223"/>
      <c r="FY4" s="223"/>
      <c r="FZ4" s="223"/>
      <c r="GA4" s="223"/>
      <c r="GB4" s="223"/>
      <c r="GC4" s="223"/>
      <c r="GD4" s="223"/>
      <c r="GE4" s="223"/>
      <c r="GF4" s="223"/>
      <c r="GG4" s="223"/>
      <c r="GH4" s="223"/>
      <c r="GI4" s="223"/>
      <c r="GJ4" s="223"/>
      <c r="GK4" s="223"/>
      <c r="GL4" s="223"/>
      <c r="GM4" s="223"/>
      <c r="GN4" s="223"/>
      <c r="GO4" s="223"/>
      <c r="GP4" s="223"/>
      <c r="GQ4" s="223"/>
      <c r="GR4" s="223"/>
      <c r="GS4" s="223"/>
      <c r="GT4" s="223"/>
      <c r="GU4" s="223"/>
      <c r="GV4" s="223"/>
      <c r="GW4" s="223"/>
      <c r="GX4" s="223"/>
      <c r="GY4" s="223"/>
      <c r="GZ4" s="223"/>
      <c r="HA4" s="223"/>
      <c r="HB4" s="223"/>
      <c r="HC4" s="223"/>
      <c r="HD4" s="223"/>
      <c r="HE4" s="223"/>
      <c r="HF4" s="223"/>
      <c r="HG4" s="223"/>
      <c r="HH4" s="223"/>
      <c r="HI4" s="223"/>
      <c r="HJ4" s="223"/>
      <c r="HK4" s="223"/>
      <c r="HL4" s="223"/>
      <c r="HM4" s="223"/>
      <c r="HN4" s="223"/>
      <c r="HO4" s="223"/>
      <c r="HP4" s="223"/>
      <c r="HQ4" s="223"/>
      <c r="HR4" s="223"/>
      <c r="HS4" s="223"/>
      <c r="HT4" s="223"/>
      <c r="HU4" s="223"/>
      <c r="HV4" s="223"/>
      <c r="HW4" s="223"/>
      <c r="HX4" s="223"/>
      <c r="HY4" s="223"/>
      <c r="HZ4" s="223"/>
      <c r="IA4" s="223"/>
      <c r="IB4" s="223"/>
      <c r="IC4" s="223"/>
      <c r="ID4" s="223"/>
      <c r="IE4" s="223"/>
      <c r="IF4" s="223"/>
      <c r="IG4" s="223"/>
      <c r="IH4" s="223"/>
      <c r="II4" s="223"/>
      <c r="IJ4" s="223"/>
      <c r="IK4" s="223"/>
      <c r="IL4" s="223"/>
      <c r="IM4" s="223"/>
      <c r="IN4" s="223"/>
      <c r="IO4" s="223"/>
    </row>
    <row r="5" s="218" customFormat="1" ht="27" customHeight="1" spans="1:3">
      <c r="A5" s="230" t="s">
        <v>1414</v>
      </c>
      <c r="B5" s="9"/>
      <c r="C5" s="227"/>
    </row>
    <row r="6" s="3" customFormat="1" ht="25" customHeight="1" spans="1:249">
      <c r="A6" s="9" t="s">
        <v>1380</v>
      </c>
      <c r="B6" s="9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229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</row>
  </sheetData>
  <mergeCells count="1">
    <mergeCell ref="A2:B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6"/>
  <sheetViews>
    <sheetView workbookViewId="0">
      <selection activeCell="H28" sqref="H28"/>
    </sheetView>
  </sheetViews>
  <sheetFormatPr defaultColWidth="6.75" defaultRowHeight="14.25" outlineLevelRow="5"/>
  <cols>
    <col min="1" max="1" width="46.625" style="1" customWidth="1"/>
    <col min="2" max="2" width="24.875" style="1" customWidth="1"/>
    <col min="3" max="5" width="9" style="1" customWidth="1"/>
    <col min="6" max="248" width="6.75" style="1"/>
    <col min="249" max="16384" width="6.75" style="5"/>
  </cols>
  <sheetData>
    <row r="1" s="1" customFormat="1" ht="19.5" customHeight="1" spans="1:1">
      <c r="A1" s="219" t="s">
        <v>1415</v>
      </c>
    </row>
    <row r="2" s="1" customFormat="1" ht="33" customHeight="1" spans="1:254">
      <c r="A2" s="220" t="s">
        <v>1416</v>
      </c>
      <c r="B2" s="220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O2" s="5"/>
      <c r="IP2" s="5"/>
      <c r="IQ2" s="5"/>
      <c r="IR2" s="5"/>
      <c r="IS2" s="5"/>
      <c r="IT2" s="5"/>
    </row>
    <row r="3" s="1" customFormat="1" ht="19.5" customHeight="1" spans="1:254">
      <c r="A3" s="221"/>
      <c r="B3" s="222" t="s">
        <v>2</v>
      </c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X3" s="223"/>
      <c r="Y3" s="223"/>
      <c r="Z3" s="223"/>
      <c r="AA3" s="223"/>
      <c r="AB3" s="223"/>
      <c r="AC3" s="223"/>
      <c r="AD3" s="223"/>
      <c r="AE3" s="223"/>
      <c r="AF3" s="223"/>
      <c r="AG3" s="223"/>
      <c r="AH3" s="223"/>
      <c r="AI3" s="223"/>
      <c r="AJ3" s="223"/>
      <c r="AK3" s="223"/>
      <c r="AL3" s="223"/>
      <c r="AM3" s="223"/>
      <c r="AN3" s="223"/>
      <c r="AO3" s="223"/>
      <c r="AP3" s="223"/>
      <c r="AQ3" s="223"/>
      <c r="AR3" s="223"/>
      <c r="AS3" s="223"/>
      <c r="AT3" s="223"/>
      <c r="AU3" s="223"/>
      <c r="AV3" s="223"/>
      <c r="AW3" s="223"/>
      <c r="AX3" s="223"/>
      <c r="AY3" s="223"/>
      <c r="AZ3" s="223"/>
      <c r="BA3" s="223"/>
      <c r="BB3" s="223"/>
      <c r="BC3" s="223"/>
      <c r="BD3" s="223"/>
      <c r="BE3" s="223"/>
      <c r="BF3" s="223"/>
      <c r="BG3" s="223"/>
      <c r="BH3" s="223"/>
      <c r="BI3" s="223"/>
      <c r="BJ3" s="223"/>
      <c r="BK3" s="223"/>
      <c r="BL3" s="223"/>
      <c r="BM3" s="223"/>
      <c r="BN3" s="223"/>
      <c r="BO3" s="223"/>
      <c r="BP3" s="223"/>
      <c r="BQ3" s="223"/>
      <c r="BR3" s="223"/>
      <c r="BS3" s="223"/>
      <c r="BT3" s="223"/>
      <c r="BU3" s="223"/>
      <c r="BV3" s="223"/>
      <c r="BW3" s="223"/>
      <c r="BX3" s="223"/>
      <c r="BY3" s="223"/>
      <c r="BZ3" s="223"/>
      <c r="CA3" s="223"/>
      <c r="CB3" s="223"/>
      <c r="CC3" s="223"/>
      <c r="CD3" s="223"/>
      <c r="CE3" s="223"/>
      <c r="CF3" s="223"/>
      <c r="CG3" s="223"/>
      <c r="CH3" s="223"/>
      <c r="CI3" s="223"/>
      <c r="CJ3" s="223"/>
      <c r="CK3" s="223"/>
      <c r="CL3" s="223"/>
      <c r="CM3" s="223"/>
      <c r="CN3" s="223"/>
      <c r="CO3" s="223"/>
      <c r="CP3" s="223"/>
      <c r="CQ3" s="223"/>
      <c r="CR3" s="223"/>
      <c r="CS3" s="223"/>
      <c r="CT3" s="223"/>
      <c r="CU3" s="223"/>
      <c r="CV3" s="223"/>
      <c r="CW3" s="223"/>
      <c r="CX3" s="223"/>
      <c r="CY3" s="223"/>
      <c r="CZ3" s="223"/>
      <c r="DA3" s="223"/>
      <c r="DB3" s="223"/>
      <c r="DC3" s="223"/>
      <c r="DD3" s="223"/>
      <c r="DE3" s="223"/>
      <c r="DF3" s="223"/>
      <c r="DG3" s="223"/>
      <c r="DH3" s="223"/>
      <c r="DI3" s="223"/>
      <c r="DJ3" s="223"/>
      <c r="DK3" s="223"/>
      <c r="DL3" s="223"/>
      <c r="DM3" s="223"/>
      <c r="DN3" s="223"/>
      <c r="DO3" s="223"/>
      <c r="DP3" s="223"/>
      <c r="DQ3" s="223"/>
      <c r="DR3" s="223"/>
      <c r="DS3" s="223"/>
      <c r="DT3" s="223"/>
      <c r="DU3" s="223"/>
      <c r="DV3" s="223"/>
      <c r="DW3" s="223"/>
      <c r="DX3" s="223"/>
      <c r="DY3" s="223"/>
      <c r="DZ3" s="223"/>
      <c r="EA3" s="223"/>
      <c r="EB3" s="223"/>
      <c r="EC3" s="223"/>
      <c r="ED3" s="223"/>
      <c r="EE3" s="223"/>
      <c r="EF3" s="223"/>
      <c r="EG3" s="223"/>
      <c r="EH3" s="223"/>
      <c r="EI3" s="223"/>
      <c r="EJ3" s="223"/>
      <c r="EK3" s="223"/>
      <c r="EL3" s="223"/>
      <c r="EM3" s="223"/>
      <c r="EN3" s="223"/>
      <c r="EO3" s="223"/>
      <c r="EP3" s="223"/>
      <c r="EQ3" s="223"/>
      <c r="ER3" s="223"/>
      <c r="ES3" s="223"/>
      <c r="ET3" s="223"/>
      <c r="EU3" s="223"/>
      <c r="EV3" s="223"/>
      <c r="EW3" s="223"/>
      <c r="EX3" s="223"/>
      <c r="EY3" s="223"/>
      <c r="EZ3" s="223"/>
      <c r="FA3" s="223"/>
      <c r="FB3" s="223"/>
      <c r="FC3" s="223"/>
      <c r="FD3" s="223"/>
      <c r="FE3" s="223"/>
      <c r="FF3" s="223"/>
      <c r="FG3" s="223"/>
      <c r="FH3" s="223"/>
      <c r="FI3" s="223"/>
      <c r="FJ3" s="223"/>
      <c r="FK3" s="223"/>
      <c r="FL3" s="223"/>
      <c r="FM3" s="223"/>
      <c r="FN3" s="223"/>
      <c r="FO3" s="223"/>
      <c r="FP3" s="223"/>
      <c r="FQ3" s="223"/>
      <c r="FR3" s="223"/>
      <c r="FS3" s="223"/>
      <c r="FT3" s="223"/>
      <c r="FU3" s="223"/>
      <c r="FV3" s="223"/>
      <c r="FW3" s="223"/>
      <c r="FX3" s="223"/>
      <c r="FY3" s="223"/>
      <c r="FZ3" s="223"/>
      <c r="GA3" s="223"/>
      <c r="GB3" s="223"/>
      <c r="GC3" s="223"/>
      <c r="GD3" s="223"/>
      <c r="GE3" s="223"/>
      <c r="GF3" s="223"/>
      <c r="GG3" s="223"/>
      <c r="GH3" s="223"/>
      <c r="GI3" s="223"/>
      <c r="GJ3" s="223"/>
      <c r="GK3" s="223"/>
      <c r="GL3" s="223"/>
      <c r="GM3" s="223"/>
      <c r="GN3" s="223"/>
      <c r="GO3" s="223"/>
      <c r="GP3" s="223"/>
      <c r="GQ3" s="223"/>
      <c r="GR3" s="223"/>
      <c r="GS3" s="223"/>
      <c r="GT3" s="223"/>
      <c r="GU3" s="223"/>
      <c r="GV3" s="223"/>
      <c r="GW3" s="223"/>
      <c r="GX3" s="223"/>
      <c r="GY3" s="223"/>
      <c r="GZ3" s="223"/>
      <c r="HA3" s="223"/>
      <c r="HB3" s="223"/>
      <c r="HC3" s="223"/>
      <c r="HD3" s="223"/>
      <c r="HE3" s="223"/>
      <c r="HF3" s="223"/>
      <c r="HG3" s="223"/>
      <c r="HH3" s="223"/>
      <c r="HI3" s="223"/>
      <c r="HJ3" s="223"/>
      <c r="HK3" s="223"/>
      <c r="HL3" s="223"/>
      <c r="HM3" s="223"/>
      <c r="HN3" s="223"/>
      <c r="HO3" s="223"/>
      <c r="HP3" s="223"/>
      <c r="HQ3" s="223"/>
      <c r="HR3" s="223"/>
      <c r="HS3" s="223"/>
      <c r="HT3" s="223"/>
      <c r="HU3" s="223"/>
      <c r="HV3" s="223"/>
      <c r="HW3" s="223"/>
      <c r="HX3" s="223"/>
      <c r="HY3" s="223"/>
      <c r="HZ3" s="223"/>
      <c r="IA3" s="223"/>
      <c r="IB3" s="223"/>
      <c r="IC3" s="223"/>
      <c r="ID3" s="223"/>
      <c r="IE3" s="223"/>
      <c r="IF3" s="223"/>
      <c r="IG3" s="223"/>
      <c r="IH3" s="223"/>
      <c r="II3" s="223"/>
      <c r="IJ3" s="223"/>
      <c r="IK3" s="223"/>
      <c r="IL3" s="223"/>
      <c r="IO3" s="5"/>
      <c r="IP3" s="5"/>
      <c r="IQ3" s="5"/>
      <c r="IR3" s="5"/>
      <c r="IS3" s="5"/>
      <c r="IT3" s="5"/>
    </row>
    <row r="4" s="217" customFormat="1" ht="36" customHeight="1" spans="1:246">
      <c r="A4" s="224" t="s">
        <v>1375</v>
      </c>
      <c r="B4" s="225" t="s">
        <v>1315</v>
      </c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  <c r="AA4" s="223"/>
      <c r="AB4" s="223"/>
      <c r="AC4" s="223"/>
      <c r="AD4" s="223"/>
      <c r="AE4" s="223"/>
      <c r="AF4" s="223"/>
      <c r="AG4" s="223"/>
      <c r="AH4" s="223"/>
      <c r="AI4" s="223"/>
      <c r="AJ4" s="223"/>
      <c r="AK4" s="228"/>
      <c r="AL4" s="223"/>
      <c r="AM4" s="223"/>
      <c r="AN4" s="223"/>
      <c r="AO4" s="223"/>
      <c r="AP4" s="223"/>
      <c r="AQ4" s="223"/>
      <c r="AR4" s="223"/>
      <c r="AS4" s="223"/>
      <c r="AT4" s="223"/>
      <c r="AU4" s="223"/>
      <c r="AV4" s="223"/>
      <c r="AW4" s="223"/>
      <c r="AX4" s="223"/>
      <c r="AY4" s="223"/>
      <c r="AZ4" s="223"/>
      <c r="BA4" s="223"/>
      <c r="BB4" s="223"/>
      <c r="BC4" s="223"/>
      <c r="BD4" s="223"/>
      <c r="BE4" s="223"/>
      <c r="BF4" s="223"/>
      <c r="BG4" s="223"/>
      <c r="BH4" s="223"/>
      <c r="BI4" s="223"/>
      <c r="BJ4" s="223"/>
      <c r="BK4" s="223"/>
      <c r="BL4" s="223"/>
      <c r="BM4" s="223"/>
      <c r="BN4" s="223"/>
      <c r="BO4" s="223"/>
      <c r="BP4" s="223"/>
      <c r="BQ4" s="223"/>
      <c r="BR4" s="223"/>
      <c r="BS4" s="223"/>
      <c r="BT4" s="223"/>
      <c r="BU4" s="223"/>
      <c r="BV4" s="223"/>
      <c r="BW4" s="223"/>
      <c r="BX4" s="223"/>
      <c r="BY4" s="223"/>
      <c r="BZ4" s="223"/>
      <c r="CA4" s="223"/>
      <c r="CB4" s="223"/>
      <c r="CC4" s="223"/>
      <c r="CD4" s="223"/>
      <c r="CE4" s="223"/>
      <c r="CF4" s="223"/>
      <c r="CG4" s="223"/>
      <c r="CH4" s="223"/>
      <c r="CI4" s="223"/>
      <c r="CJ4" s="223"/>
      <c r="CK4" s="223"/>
      <c r="CL4" s="223"/>
      <c r="CM4" s="223"/>
      <c r="CN4" s="223"/>
      <c r="CO4" s="223"/>
      <c r="CP4" s="223"/>
      <c r="CQ4" s="223"/>
      <c r="CR4" s="223"/>
      <c r="CS4" s="223"/>
      <c r="CT4" s="223"/>
      <c r="CU4" s="223"/>
      <c r="CV4" s="223"/>
      <c r="CW4" s="223"/>
      <c r="CX4" s="223"/>
      <c r="CY4" s="223"/>
      <c r="CZ4" s="223"/>
      <c r="DA4" s="223"/>
      <c r="DB4" s="223"/>
      <c r="DC4" s="223"/>
      <c r="DD4" s="223"/>
      <c r="DE4" s="223"/>
      <c r="DF4" s="223"/>
      <c r="DG4" s="223"/>
      <c r="DH4" s="223"/>
      <c r="DI4" s="223"/>
      <c r="DJ4" s="223"/>
      <c r="DK4" s="223"/>
      <c r="DL4" s="223"/>
      <c r="DM4" s="223"/>
      <c r="DN4" s="223"/>
      <c r="DO4" s="223"/>
      <c r="DP4" s="223"/>
      <c r="DQ4" s="223"/>
      <c r="DR4" s="223"/>
      <c r="DS4" s="223"/>
      <c r="DT4" s="223"/>
      <c r="DU4" s="223"/>
      <c r="DV4" s="223"/>
      <c r="DW4" s="223"/>
      <c r="DX4" s="223"/>
      <c r="DY4" s="223"/>
      <c r="DZ4" s="223"/>
      <c r="EA4" s="223"/>
      <c r="EB4" s="223"/>
      <c r="EC4" s="223"/>
      <c r="ED4" s="223"/>
      <c r="EE4" s="223"/>
      <c r="EF4" s="223"/>
      <c r="EG4" s="223"/>
      <c r="EH4" s="223"/>
      <c r="EI4" s="223"/>
      <c r="EJ4" s="223"/>
      <c r="EK4" s="223"/>
      <c r="EL4" s="223"/>
      <c r="EM4" s="223"/>
      <c r="EN4" s="223"/>
      <c r="EO4" s="223"/>
      <c r="EP4" s="223"/>
      <c r="EQ4" s="223"/>
      <c r="ER4" s="223"/>
      <c r="ES4" s="223"/>
      <c r="ET4" s="223"/>
      <c r="EU4" s="223"/>
      <c r="EV4" s="223"/>
      <c r="EW4" s="223"/>
      <c r="EX4" s="223"/>
      <c r="EY4" s="223"/>
      <c r="EZ4" s="223"/>
      <c r="FA4" s="223"/>
      <c r="FB4" s="223"/>
      <c r="FC4" s="223"/>
      <c r="FD4" s="223"/>
      <c r="FE4" s="223"/>
      <c r="FF4" s="223"/>
      <c r="FG4" s="223"/>
      <c r="FH4" s="223"/>
      <c r="FI4" s="223"/>
      <c r="FJ4" s="223"/>
      <c r="FK4" s="223"/>
      <c r="FL4" s="223"/>
      <c r="FM4" s="223"/>
      <c r="FN4" s="223"/>
      <c r="FO4" s="223"/>
      <c r="FP4" s="223"/>
      <c r="FQ4" s="223"/>
      <c r="FR4" s="223"/>
      <c r="FS4" s="223"/>
      <c r="FT4" s="223"/>
      <c r="FU4" s="223"/>
      <c r="FV4" s="223"/>
      <c r="FW4" s="223"/>
      <c r="FX4" s="223"/>
      <c r="FY4" s="223"/>
      <c r="FZ4" s="223"/>
      <c r="GA4" s="223"/>
      <c r="GB4" s="223"/>
      <c r="GC4" s="223"/>
      <c r="GD4" s="223"/>
      <c r="GE4" s="223"/>
      <c r="GF4" s="223"/>
      <c r="GG4" s="223"/>
      <c r="GH4" s="223"/>
      <c r="GI4" s="223"/>
      <c r="GJ4" s="223"/>
      <c r="GK4" s="223"/>
      <c r="GL4" s="223"/>
      <c r="GM4" s="223"/>
      <c r="GN4" s="223"/>
      <c r="GO4" s="223"/>
      <c r="GP4" s="223"/>
      <c r="GQ4" s="223"/>
      <c r="GR4" s="223"/>
      <c r="GS4" s="223"/>
      <c r="GT4" s="223"/>
      <c r="GU4" s="223"/>
      <c r="GV4" s="223"/>
      <c r="GW4" s="223"/>
      <c r="GX4" s="223"/>
      <c r="GY4" s="223"/>
      <c r="GZ4" s="223"/>
      <c r="HA4" s="223"/>
      <c r="HB4" s="223"/>
      <c r="HC4" s="223"/>
      <c r="HD4" s="223"/>
      <c r="HE4" s="223"/>
      <c r="HF4" s="223"/>
      <c r="HG4" s="223"/>
      <c r="HH4" s="223"/>
      <c r="HI4" s="223"/>
      <c r="HJ4" s="223"/>
      <c r="HK4" s="223"/>
      <c r="HL4" s="223"/>
      <c r="HM4" s="223"/>
      <c r="HN4" s="223"/>
      <c r="HO4" s="223"/>
      <c r="HP4" s="223"/>
      <c r="HQ4" s="223"/>
      <c r="HR4" s="223"/>
      <c r="HS4" s="223"/>
      <c r="HT4" s="223"/>
      <c r="HU4" s="223"/>
      <c r="HV4" s="223"/>
      <c r="HW4" s="223"/>
      <c r="HX4" s="223"/>
      <c r="HY4" s="223"/>
      <c r="HZ4" s="223"/>
      <c r="IA4" s="223"/>
      <c r="IB4" s="223"/>
      <c r="IC4" s="223"/>
      <c r="ID4" s="223"/>
      <c r="IE4" s="223"/>
      <c r="IF4" s="223"/>
      <c r="IG4" s="223"/>
      <c r="IH4" s="223"/>
      <c r="II4" s="223"/>
      <c r="IJ4" s="223"/>
      <c r="IK4" s="223"/>
      <c r="IL4" s="223"/>
    </row>
    <row r="5" s="218" customFormat="1" ht="27" customHeight="1" spans="1:3">
      <c r="A5" s="226" t="s">
        <v>1379</v>
      </c>
      <c r="B5" s="9" t="s">
        <v>1414</v>
      </c>
      <c r="C5" s="227"/>
    </row>
    <row r="6" s="3" customFormat="1" ht="25" customHeight="1" spans="1:246">
      <c r="A6" s="9" t="s">
        <v>1380</v>
      </c>
      <c r="B6" s="9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229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</row>
  </sheetData>
  <mergeCells count="1">
    <mergeCell ref="A2:B2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4"/>
  <sheetViews>
    <sheetView workbookViewId="0">
      <selection activeCell="D11" sqref="D11"/>
    </sheetView>
  </sheetViews>
  <sheetFormatPr defaultColWidth="14.1" defaultRowHeight="14.25"/>
  <cols>
    <col min="1" max="2" width="14.1" style="190"/>
    <col min="3" max="3" width="25.75" style="192" customWidth="1"/>
    <col min="4" max="4" width="14.375" style="193" customWidth="1"/>
    <col min="5" max="5" width="27.75" style="190" customWidth="1"/>
    <col min="6" max="6" width="14.1" style="190" customWidth="1"/>
    <col min="7" max="16384" width="14.1" style="190"/>
  </cols>
  <sheetData>
    <row r="1" s="104" customFormat="1" ht="34.05" customHeight="1" spans="1:5">
      <c r="A1" s="194" t="s">
        <v>1417</v>
      </c>
      <c r="B1" s="194"/>
      <c r="C1" s="195"/>
      <c r="D1" s="195"/>
      <c r="E1" s="195"/>
    </row>
    <row r="2" s="189" customFormat="1" ht="36.9" customHeight="1" spans="1:5">
      <c r="A2" s="196" t="s">
        <v>1418</v>
      </c>
      <c r="B2" s="196"/>
      <c r="C2" s="196"/>
      <c r="D2" s="196"/>
      <c r="E2" s="196"/>
    </row>
    <row r="3" s="190" customFormat="1" ht="24.9" customHeight="1" spans="1:5">
      <c r="A3" s="197"/>
      <c r="B3" s="197"/>
      <c r="C3" s="198"/>
      <c r="D3" s="199"/>
      <c r="E3" s="199" t="s">
        <v>2</v>
      </c>
    </row>
    <row r="4" s="191" customFormat="1" ht="35" customHeight="1" spans="1:5">
      <c r="A4" s="200" t="s">
        <v>140</v>
      </c>
      <c r="B4" s="200"/>
      <c r="C4" s="201" t="s">
        <v>1419</v>
      </c>
      <c r="D4" s="202"/>
      <c r="E4" s="203" t="s">
        <v>89</v>
      </c>
    </row>
    <row r="5" s="191" customFormat="1" ht="35" customHeight="1" spans="1:5">
      <c r="A5" s="204" t="s">
        <v>544</v>
      </c>
      <c r="B5" s="204" t="s">
        <v>545</v>
      </c>
      <c r="C5" s="203" t="s">
        <v>84</v>
      </c>
      <c r="D5" s="203" t="s">
        <v>1403</v>
      </c>
      <c r="E5" s="203"/>
    </row>
    <row r="6" s="190" customFormat="1" ht="35" customHeight="1" spans="1:5">
      <c r="A6" s="205">
        <v>212</v>
      </c>
      <c r="B6" s="205"/>
      <c r="C6" s="206" t="s">
        <v>376</v>
      </c>
      <c r="D6" s="207">
        <f>30000*0.6</f>
        <v>18000</v>
      </c>
      <c r="E6" s="208"/>
    </row>
    <row r="7" s="190" customFormat="1" ht="35" customHeight="1" spans="1:5">
      <c r="A7" s="205"/>
      <c r="B7" s="205" t="s">
        <v>687</v>
      </c>
      <c r="C7" s="206" t="s">
        <v>1420</v>
      </c>
      <c r="D7" s="207">
        <v>18000</v>
      </c>
      <c r="E7" s="209"/>
    </row>
    <row r="8" s="190" customFormat="1" ht="35" customHeight="1" spans="1:5">
      <c r="A8" s="205"/>
      <c r="B8" s="205"/>
      <c r="C8" s="210" t="s">
        <v>1421</v>
      </c>
      <c r="D8" s="207">
        <v>18000</v>
      </c>
      <c r="E8" s="211"/>
    </row>
    <row r="9" s="190" customFormat="1" ht="35" customHeight="1" spans="1:5">
      <c r="A9" s="205">
        <v>231</v>
      </c>
      <c r="B9" s="205" t="s">
        <v>794</v>
      </c>
      <c r="C9" s="206" t="s">
        <v>1422</v>
      </c>
      <c r="D9" s="207">
        <v>111175</v>
      </c>
      <c r="E9" s="211"/>
    </row>
    <row r="10" s="190" customFormat="1" ht="35" customHeight="1" spans="1:5">
      <c r="A10" s="205">
        <v>230</v>
      </c>
      <c r="B10" s="205" t="s">
        <v>687</v>
      </c>
      <c r="C10" s="206" t="s">
        <v>1423</v>
      </c>
      <c r="D10" s="207">
        <v>14100</v>
      </c>
      <c r="E10" s="206" t="s">
        <v>1424</v>
      </c>
    </row>
    <row r="11" s="190" customFormat="1" ht="35" customHeight="1" spans="1:5">
      <c r="A11" s="213"/>
      <c r="B11" s="213"/>
      <c r="C11" s="214" t="s">
        <v>137</v>
      </c>
      <c r="D11" s="215">
        <f>SUM(D8:D10)</f>
        <v>143275</v>
      </c>
      <c r="E11" s="216"/>
    </row>
    <row r="12" s="191" customFormat="1" ht="33" customHeight="1" spans="3:4">
      <c r="C12" s="192"/>
      <c r="D12" s="212"/>
    </row>
    <row r="13" s="190" customFormat="1" spans="3:4">
      <c r="C13" s="192"/>
      <c r="D13" s="193"/>
    </row>
    <row r="14" s="190" customFormat="1" spans="3:4">
      <c r="C14" s="192"/>
      <c r="D14" s="193"/>
    </row>
    <row r="15" s="190" customFormat="1" spans="3:4">
      <c r="C15" s="192"/>
      <c r="D15" s="193"/>
    </row>
    <row r="16" s="190" customFormat="1" spans="3:4">
      <c r="C16" s="192"/>
      <c r="D16" s="193"/>
    </row>
    <row r="17" s="190" customFormat="1" spans="3:4">
      <c r="C17" s="192"/>
      <c r="D17" s="193"/>
    </row>
    <row r="18" s="190" customFormat="1" spans="3:4">
      <c r="C18" s="192"/>
      <c r="D18" s="193"/>
    </row>
    <row r="19" s="190" customFormat="1" spans="3:4">
      <c r="C19" s="192"/>
      <c r="D19" s="193"/>
    </row>
    <row r="20" s="190" customFormat="1" spans="3:4">
      <c r="C20" s="192"/>
      <c r="D20" s="193"/>
    </row>
    <row r="21" s="190" customFormat="1" spans="3:4">
      <c r="C21" s="192"/>
      <c r="D21" s="193"/>
    </row>
    <row r="22" s="190" customFormat="1" spans="3:4">
      <c r="C22" s="192"/>
      <c r="D22" s="193"/>
    </row>
    <row r="23" s="190" customFormat="1" spans="3:4">
      <c r="C23" s="192"/>
      <c r="D23" s="193"/>
    </row>
    <row r="24" s="190" customFormat="1" spans="3:4">
      <c r="C24" s="192"/>
      <c r="D24" s="193"/>
    </row>
    <row r="25" s="190" customFormat="1" spans="3:4">
      <c r="C25" s="192"/>
      <c r="D25" s="193"/>
    </row>
    <row r="26" s="190" customFormat="1" spans="3:4">
      <c r="C26" s="192"/>
      <c r="D26" s="193"/>
    </row>
    <row r="27" s="190" customFormat="1" spans="3:4">
      <c r="C27" s="192"/>
      <c r="D27" s="193"/>
    </row>
    <row r="28" s="190" customFormat="1" spans="3:4">
      <c r="C28" s="192"/>
      <c r="D28" s="193"/>
    </row>
    <row r="29" s="190" customFormat="1" spans="3:4">
      <c r="C29" s="192"/>
      <c r="D29" s="193"/>
    </row>
    <row r="30" s="190" customFormat="1" spans="3:4">
      <c r="C30" s="192"/>
      <c r="D30" s="193"/>
    </row>
    <row r="31" s="190" customFormat="1" spans="3:4">
      <c r="C31" s="192"/>
      <c r="D31" s="193"/>
    </row>
    <row r="32" s="190" customFormat="1" spans="3:4">
      <c r="C32" s="192"/>
      <c r="D32" s="193"/>
    </row>
    <row r="33" s="190" customFormat="1" spans="3:4">
      <c r="C33" s="192"/>
      <c r="D33" s="193"/>
    </row>
    <row r="34" s="190" customFormat="1" spans="3:32">
      <c r="C34" s="192"/>
      <c r="D34" s="193"/>
      <c r="AF34" s="190" t="s">
        <v>1411</v>
      </c>
    </row>
  </sheetData>
  <mergeCells count="4">
    <mergeCell ref="A2:E2"/>
    <mergeCell ref="A4:B4"/>
    <mergeCell ref="C4:D4"/>
    <mergeCell ref="E4:E5"/>
  </mergeCells>
  <pageMargins left="0.75" right="0.75" top="1" bottom="1" header="0.5" footer="0.5"/>
  <headerFooter/>
  <ignoredErrors>
    <ignoredError sqref="D11" formulaRange="1"/>
    <ignoredError sqref="B7 B9:B10" numberStoredAsText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1"/>
  <sheetViews>
    <sheetView topLeftCell="A2" workbookViewId="0">
      <selection activeCell="D9" sqref="D9"/>
    </sheetView>
  </sheetViews>
  <sheetFormatPr defaultColWidth="14.1" defaultRowHeight="14.25"/>
  <cols>
    <col min="1" max="2" width="14.1" style="190"/>
    <col min="3" max="3" width="25.75" style="192" customWidth="1"/>
    <col min="4" max="4" width="14.375" style="193" customWidth="1"/>
    <col min="5" max="5" width="27.75" style="190" customWidth="1"/>
    <col min="6" max="6" width="14.1" style="190" customWidth="1"/>
    <col min="7" max="16384" width="14.1" style="190"/>
  </cols>
  <sheetData>
    <row r="1" s="104" customFormat="1" ht="34.05" customHeight="1" spans="1:5">
      <c r="A1" s="194" t="s">
        <v>1425</v>
      </c>
      <c r="B1" s="194"/>
      <c r="C1" s="195"/>
      <c r="D1" s="195"/>
      <c r="E1" s="195"/>
    </row>
    <row r="2" s="189" customFormat="1" ht="36.9" customHeight="1" spans="1:5">
      <c r="A2" s="196" t="s">
        <v>1426</v>
      </c>
      <c r="B2" s="196"/>
      <c r="C2" s="196"/>
      <c r="D2" s="196"/>
      <c r="E2" s="196"/>
    </row>
    <row r="3" s="190" customFormat="1" ht="24.9" customHeight="1" spans="1:5">
      <c r="A3" s="197"/>
      <c r="B3" s="197"/>
      <c r="C3" s="198"/>
      <c r="D3" s="199"/>
      <c r="E3" s="199" t="s">
        <v>2</v>
      </c>
    </row>
    <row r="4" s="191" customFormat="1" ht="35" customHeight="1" spans="1:5">
      <c r="A4" s="200" t="s">
        <v>140</v>
      </c>
      <c r="B4" s="200"/>
      <c r="C4" s="201" t="s">
        <v>1419</v>
      </c>
      <c r="D4" s="202"/>
      <c r="E4" s="203" t="s">
        <v>89</v>
      </c>
    </row>
    <row r="5" s="191" customFormat="1" ht="35" customHeight="1" spans="1:5">
      <c r="A5" s="204" t="s">
        <v>544</v>
      </c>
      <c r="B5" s="204" t="s">
        <v>545</v>
      </c>
      <c r="C5" s="203" t="s">
        <v>84</v>
      </c>
      <c r="D5" s="203" t="s">
        <v>1403</v>
      </c>
      <c r="E5" s="203"/>
    </row>
    <row r="6" s="190" customFormat="1" ht="35" customHeight="1" spans="1:5">
      <c r="A6" s="205">
        <v>212</v>
      </c>
      <c r="B6" s="205"/>
      <c r="C6" s="206" t="s">
        <v>376</v>
      </c>
      <c r="D6" s="207">
        <f>30000*0.6</f>
        <v>18000</v>
      </c>
      <c r="E6" s="208"/>
    </row>
    <row r="7" s="190" customFormat="1" ht="35" customHeight="1" spans="1:5">
      <c r="A7" s="205"/>
      <c r="B7" s="205" t="s">
        <v>687</v>
      </c>
      <c r="C7" s="206" t="s">
        <v>1420</v>
      </c>
      <c r="D7" s="207">
        <v>18000</v>
      </c>
      <c r="E7" s="209"/>
    </row>
    <row r="8" s="190" customFormat="1" ht="35" customHeight="1" spans="1:5">
      <c r="A8" s="205"/>
      <c r="B8" s="205"/>
      <c r="C8" s="210" t="s">
        <v>1421</v>
      </c>
      <c r="D8" s="207">
        <v>18000</v>
      </c>
      <c r="E8" s="211"/>
    </row>
    <row r="9" s="191" customFormat="1" ht="33" customHeight="1" spans="3:4">
      <c r="C9" s="192"/>
      <c r="D9" s="212"/>
    </row>
    <row r="10" s="190" customFormat="1" spans="3:4">
      <c r="C10" s="192"/>
      <c r="D10" s="193"/>
    </row>
    <row r="11" s="190" customFormat="1" spans="3:4">
      <c r="C11" s="192"/>
      <c r="D11" s="193"/>
    </row>
    <row r="12" s="190" customFormat="1" spans="3:4">
      <c r="C12" s="192"/>
      <c r="D12" s="193"/>
    </row>
    <row r="13" s="190" customFormat="1" spans="3:4">
      <c r="C13" s="192"/>
      <c r="D13" s="193"/>
    </row>
    <row r="14" s="190" customFormat="1" spans="3:4">
      <c r="C14" s="192"/>
      <c r="D14" s="193"/>
    </row>
    <row r="15" s="190" customFormat="1" spans="3:4">
      <c r="C15" s="192"/>
      <c r="D15" s="193"/>
    </row>
    <row r="16" s="190" customFormat="1" spans="3:4">
      <c r="C16" s="192"/>
      <c r="D16" s="193"/>
    </row>
    <row r="17" s="190" customFormat="1" spans="3:4">
      <c r="C17" s="192"/>
      <c r="D17" s="193"/>
    </row>
    <row r="18" s="190" customFormat="1" spans="3:4">
      <c r="C18" s="192"/>
      <c r="D18" s="193"/>
    </row>
    <row r="19" s="190" customFormat="1" spans="3:4">
      <c r="C19" s="192"/>
      <c r="D19" s="193"/>
    </row>
    <row r="20" s="190" customFormat="1" spans="3:4">
      <c r="C20" s="192"/>
      <c r="D20" s="193"/>
    </row>
    <row r="21" s="190" customFormat="1" spans="3:4">
      <c r="C21" s="192"/>
      <c r="D21" s="193"/>
    </row>
    <row r="22" s="190" customFormat="1" spans="3:4">
      <c r="C22" s="192"/>
      <c r="D22" s="193"/>
    </row>
    <row r="23" s="190" customFormat="1" spans="3:4">
      <c r="C23" s="192"/>
      <c r="D23" s="193"/>
    </row>
    <row r="24" s="190" customFormat="1" spans="3:4">
      <c r="C24" s="192"/>
      <c r="D24" s="193"/>
    </row>
    <row r="25" s="190" customFormat="1" spans="3:4">
      <c r="C25" s="192"/>
      <c r="D25" s="193"/>
    </row>
    <row r="26" s="190" customFormat="1" spans="3:4">
      <c r="C26" s="192"/>
      <c r="D26" s="193"/>
    </row>
    <row r="27" s="190" customFormat="1" spans="3:4">
      <c r="C27" s="192"/>
      <c r="D27" s="193"/>
    </row>
    <row r="28" s="190" customFormat="1" spans="3:4">
      <c r="C28" s="192"/>
      <c r="D28" s="193"/>
    </row>
    <row r="29" s="190" customFormat="1" spans="3:4">
      <c r="C29" s="192"/>
      <c r="D29" s="193"/>
    </row>
    <row r="30" s="190" customFormat="1" spans="3:4">
      <c r="C30" s="192"/>
      <c r="D30" s="193"/>
    </row>
    <row r="31" s="190" customFormat="1" spans="3:32">
      <c r="C31" s="192"/>
      <c r="D31" s="193"/>
      <c r="AF31" s="190" t="s">
        <v>1411</v>
      </c>
    </row>
  </sheetData>
  <mergeCells count="4">
    <mergeCell ref="A2:E2"/>
    <mergeCell ref="A4:B4"/>
    <mergeCell ref="C4:D4"/>
    <mergeCell ref="E4:E5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workbookViewId="0">
      <selection activeCell="C5" sqref="C5"/>
    </sheetView>
  </sheetViews>
  <sheetFormatPr defaultColWidth="10" defaultRowHeight="14.25" outlineLevelRow="4"/>
  <cols>
    <col min="1" max="1" width="15.625" style="26" customWidth="1"/>
    <col min="2" max="3" width="30.125" style="26" customWidth="1"/>
    <col min="4" max="7" width="24.5" style="26" customWidth="1"/>
    <col min="8" max="13" width="10.2583333333333" style="26" customWidth="1"/>
    <col min="14" max="14" width="9.76666666666667" style="26" customWidth="1"/>
    <col min="15" max="255" width="10" style="26"/>
    <col min="256" max="16384" width="10" style="5"/>
  </cols>
  <sheetData>
    <row r="1" s="27" customFormat="1" ht="14.3" customHeight="1" spans="1:1">
      <c r="A1" s="52" t="s">
        <v>1427</v>
      </c>
    </row>
    <row r="2" s="26" customFormat="1" ht="28.6" customHeight="1" spans="1:16">
      <c r="A2" s="28" t="s">
        <v>1428</v>
      </c>
      <c r="B2" s="28"/>
      <c r="C2" s="28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</row>
    <row r="3" s="26" customFormat="1" ht="14.3" customHeight="1" spans="1:13">
      <c r="A3" s="54"/>
      <c r="B3" s="54"/>
      <c r="C3" s="30" t="s">
        <v>2</v>
      </c>
      <c r="D3" s="54"/>
      <c r="G3" s="55"/>
      <c r="H3" s="55"/>
      <c r="I3" s="61"/>
      <c r="J3" s="61"/>
      <c r="L3" s="61"/>
      <c r="M3" s="61"/>
    </row>
    <row r="4" ht="51" customHeight="1" spans="1:3">
      <c r="A4" s="187" t="s">
        <v>1396</v>
      </c>
      <c r="B4" s="187" t="s">
        <v>1397</v>
      </c>
      <c r="C4" s="187" t="s">
        <v>1398</v>
      </c>
    </row>
    <row r="5" ht="51" customHeight="1" spans="1:3">
      <c r="A5" s="188" t="s">
        <v>1379</v>
      </c>
      <c r="B5" s="59">
        <v>1100319</v>
      </c>
      <c r="C5" s="59">
        <v>1089739</v>
      </c>
    </row>
  </sheetData>
  <mergeCells count="4">
    <mergeCell ref="A2:C2"/>
    <mergeCell ref="G3:H3"/>
    <mergeCell ref="I3:J3"/>
    <mergeCell ref="L3:M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H21" sqref="H21"/>
    </sheetView>
  </sheetViews>
  <sheetFormatPr defaultColWidth="9" defaultRowHeight="14.25" outlineLevelCol="5"/>
  <cols>
    <col min="1" max="3" width="8.875" style="145" customWidth="1"/>
    <col min="4" max="4" width="24.375" style="145" customWidth="1"/>
    <col min="5" max="5" width="15.875" style="170" customWidth="1"/>
    <col min="6" max="6" width="15.875" style="145" customWidth="1"/>
    <col min="7" max="16378" width="9" style="145"/>
    <col min="16379" max="16384" width="9" style="149"/>
  </cols>
  <sheetData>
    <row r="1" s="144" customFormat="1" ht="30" customHeight="1" spans="1:5">
      <c r="A1" s="171" t="s">
        <v>1429</v>
      </c>
      <c r="B1" s="171"/>
      <c r="E1" s="172"/>
    </row>
    <row r="2" s="96" customFormat="1" ht="31.95" customHeight="1" spans="1:6">
      <c r="A2" s="173" t="s">
        <v>1430</v>
      </c>
      <c r="B2" s="174"/>
      <c r="C2" s="174"/>
      <c r="D2" s="175"/>
      <c r="E2" s="175"/>
      <c r="F2" s="175"/>
    </row>
    <row r="3" s="145" customFormat="1" ht="19" customHeight="1" spans="1:6">
      <c r="A3" s="176"/>
      <c r="B3" s="177"/>
      <c r="C3" s="178" t="s">
        <v>1431</v>
      </c>
      <c r="D3" s="179"/>
      <c r="E3" s="179"/>
      <c r="F3" s="179"/>
    </row>
    <row r="4" s="146" customFormat="1" ht="27" customHeight="1" spans="1:6">
      <c r="A4" s="180" t="s">
        <v>1432</v>
      </c>
      <c r="B4" s="152"/>
      <c r="C4" s="152"/>
      <c r="D4" s="153"/>
      <c r="E4" s="153"/>
      <c r="F4" s="153"/>
    </row>
    <row r="5" s="146" customFormat="1" ht="27" customHeight="1" spans="1:6">
      <c r="A5" s="181" t="s">
        <v>140</v>
      </c>
      <c r="B5" s="155"/>
      <c r="C5" s="155"/>
      <c r="D5" s="156" t="s">
        <v>141</v>
      </c>
      <c r="E5" s="182" t="s">
        <v>483</v>
      </c>
      <c r="F5" s="182" t="s">
        <v>89</v>
      </c>
    </row>
    <row r="6" s="147" customFormat="1" ht="27" customHeight="1" spans="1:6">
      <c r="A6" s="183">
        <v>103</v>
      </c>
      <c r="B6" s="159" t="s">
        <v>645</v>
      </c>
      <c r="C6" s="159" t="s">
        <v>565</v>
      </c>
      <c r="D6" s="159" t="s">
        <v>1433</v>
      </c>
      <c r="E6" s="162">
        <f>'[2]2026年预算明细表（未含上年结余数）'!E5</f>
        <v>990</v>
      </c>
      <c r="F6" s="159"/>
    </row>
    <row r="7" s="147" customFormat="1" ht="27" customHeight="1" spans="1:6">
      <c r="A7" s="184">
        <v>103</v>
      </c>
      <c r="B7" s="159" t="s">
        <v>645</v>
      </c>
      <c r="C7" s="159" t="s">
        <v>583</v>
      </c>
      <c r="D7" s="159" t="s">
        <v>1434</v>
      </c>
      <c r="E7" s="162">
        <f>'[2]2026年预算明细表（未含上年结余数）'!E9</f>
        <v>5.22</v>
      </c>
      <c r="F7" s="159"/>
    </row>
    <row r="8" s="147" customFormat="1" ht="27" customHeight="1" spans="1:6">
      <c r="A8" s="183">
        <v>103</v>
      </c>
      <c r="B8" s="159" t="s">
        <v>645</v>
      </c>
      <c r="C8" s="159" t="s">
        <v>622</v>
      </c>
      <c r="D8" s="159" t="s">
        <v>1435</v>
      </c>
      <c r="E8" s="162">
        <f>'[1]2026年国有资本经营收支预算明细表'!E12</f>
        <v>627.4</v>
      </c>
      <c r="F8" s="159"/>
    </row>
    <row r="9" s="147" customFormat="1" ht="27" customHeight="1" spans="1:6">
      <c r="A9" s="185"/>
      <c r="B9" s="159"/>
      <c r="C9" s="159"/>
      <c r="D9" s="159" t="s">
        <v>1436</v>
      </c>
      <c r="E9" s="162">
        <f>+E6+E7+E8</f>
        <v>1622.62</v>
      </c>
      <c r="F9" s="159"/>
    </row>
    <row r="10" s="147" customFormat="1" ht="27" customHeight="1" spans="1:6">
      <c r="A10" s="185"/>
      <c r="B10" s="159"/>
      <c r="C10" s="159"/>
      <c r="D10" s="159" t="s">
        <v>1409</v>
      </c>
      <c r="E10" s="162"/>
      <c r="F10" s="159"/>
    </row>
    <row r="11" s="147" customFormat="1" ht="27" customHeight="1" spans="1:6">
      <c r="A11" s="185"/>
      <c r="B11" s="159"/>
      <c r="C11" s="159"/>
      <c r="D11" s="159" t="s">
        <v>1437</v>
      </c>
      <c r="E11" s="162"/>
      <c r="F11" s="159"/>
    </row>
    <row r="12" s="147" customFormat="1" ht="27" customHeight="1" spans="1:6">
      <c r="A12" s="185"/>
      <c r="B12" s="159"/>
      <c r="C12" s="159"/>
      <c r="D12" s="159" t="s">
        <v>1438</v>
      </c>
      <c r="E12" s="162"/>
      <c r="F12" s="159"/>
    </row>
    <row r="13" s="165" customFormat="1" ht="27" customHeight="1" spans="1:6">
      <c r="A13" s="186"/>
      <c r="B13" s="167"/>
      <c r="C13" s="167"/>
      <c r="D13" s="167" t="s">
        <v>1439</v>
      </c>
      <c r="E13" s="168">
        <f>+E11+E10+E9+E12</f>
        <v>1622.62</v>
      </c>
      <c r="F13" s="167"/>
    </row>
  </sheetData>
  <mergeCells count="5">
    <mergeCell ref="A1:B1"/>
    <mergeCell ref="A2:F2"/>
    <mergeCell ref="C3:F3"/>
    <mergeCell ref="A4:F4"/>
    <mergeCell ref="A5:C5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$A1:$XFD1048576"/>
    </sheetView>
  </sheetViews>
  <sheetFormatPr defaultColWidth="9" defaultRowHeight="14.25" outlineLevelCol="5"/>
  <cols>
    <col min="1" max="2" width="5.7" style="145" customWidth="1"/>
    <col min="3" max="3" width="6.33333333333333" style="145" customWidth="1"/>
    <col min="4" max="4" width="34.125" style="148" customWidth="1"/>
    <col min="5" max="5" width="14.25" style="145" customWidth="1"/>
    <col min="6" max="16378" width="9" style="145"/>
    <col min="16379" max="16384" width="9" style="149"/>
  </cols>
  <sheetData>
    <row r="1" s="144" customFormat="1" ht="30" customHeight="1" spans="1:6">
      <c r="A1" s="129" t="s">
        <v>1440</v>
      </c>
      <c r="B1" s="129"/>
      <c r="C1" s="129"/>
      <c r="D1" s="127"/>
      <c r="E1" s="127"/>
      <c r="F1" s="127"/>
    </row>
    <row r="2" s="96" customFormat="1" ht="41" customHeight="1" spans="1:6">
      <c r="A2" s="6" t="s">
        <v>1441</v>
      </c>
      <c r="B2" s="6"/>
      <c r="C2" s="6"/>
      <c r="D2" s="6"/>
      <c r="E2" s="6"/>
      <c r="F2" s="6"/>
    </row>
    <row r="3" s="145" customFormat="1" ht="22" customHeight="1" spans="1:6">
      <c r="A3" s="150"/>
      <c r="B3" s="150"/>
      <c r="C3" s="150"/>
      <c r="D3" s="150"/>
      <c r="E3" s="128"/>
      <c r="F3" s="151" t="s">
        <v>1431</v>
      </c>
    </row>
    <row r="4" s="146" customFormat="1" ht="27" customHeight="1" spans="1:6">
      <c r="A4" s="152" t="s">
        <v>1442</v>
      </c>
      <c r="B4" s="152"/>
      <c r="C4" s="152"/>
      <c r="D4" s="153"/>
      <c r="E4" s="153"/>
      <c r="F4" s="154"/>
    </row>
    <row r="5" s="146" customFormat="1" ht="27" customHeight="1" spans="1:6">
      <c r="A5" s="155" t="s">
        <v>140</v>
      </c>
      <c r="B5" s="155"/>
      <c r="C5" s="155"/>
      <c r="D5" s="156" t="s">
        <v>141</v>
      </c>
      <c r="E5" s="156" t="s">
        <v>483</v>
      </c>
      <c r="F5" s="157" t="s">
        <v>89</v>
      </c>
    </row>
    <row r="6" s="147" customFormat="1" ht="27" customHeight="1" spans="1:6">
      <c r="A6" s="158">
        <v>223</v>
      </c>
      <c r="B6" s="159" t="s">
        <v>565</v>
      </c>
      <c r="C6" s="160">
        <v>99</v>
      </c>
      <c r="D6" s="161" t="s">
        <v>1443</v>
      </c>
      <c r="E6" s="162">
        <f>SUM('[2]2026年预算明细表（未含上年结余数）'!K5:K8)</f>
        <v>522.62</v>
      </c>
      <c r="F6" s="163"/>
    </row>
    <row r="7" s="147" customFormat="1" ht="27" customHeight="1" spans="1:6">
      <c r="A7" s="158">
        <v>223</v>
      </c>
      <c r="B7" s="160" t="s">
        <v>583</v>
      </c>
      <c r="C7" s="160" t="s">
        <v>565</v>
      </c>
      <c r="D7" s="164" t="s">
        <v>1444</v>
      </c>
      <c r="E7" s="162">
        <f>'[2]2026年预算明细表（未含上年结余数）'!K9</f>
        <v>200</v>
      </c>
      <c r="F7" s="163"/>
    </row>
    <row r="8" s="147" customFormat="1" ht="27" customHeight="1" spans="1:6">
      <c r="A8" s="158">
        <v>223</v>
      </c>
      <c r="B8" s="160" t="s">
        <v>583</v>
      </c>
      <c r="C8" s="160" t="s">
        <v>583</v>
      </c>
      <c r="D8" s="161" t="s">
        <v>1445</v>
      </c>
      <c r="E8" s="162">
        <f>'[2]2026年预算明细表（未含上年结余数）'!K10</f>
        <v>200</v>
      </c>
      <c r="F8" s="163"/>
    </row>
    <row r="9" s="147" customFormat="1" ht="27" customHeight="1" spans="1:6">
      <c r="A9" s="158">
        <v>223</v>
      </c>
      <c r="B9" s="160" t="s">
        <v>583</v>
      </c>
      <c r="C9" s="160" t="s">
        <v>569</v>
      </c>
      <c r="D9" s="161" t="s">
        <v>1446</v>
      </c>
      <c r="E9" s="162">
        <f>'[2]2026年预算明细表（未含上年结余数）'!K11</f>
        <v>200</v>
      </c>
      <c r="F9" s="163"/>
    </row>
    <row r="10" s="147" customFormat="1" ht="27" customHeight="1" spans="1:6">
      <c r="A10" s="158">
        <v>223</v>
      </c>
      <c r="B10" s="160" t="s">
        <v>583</v>
      </c>
      <c r="C10" s="160" t="s">
        <v>573</v>
      </c>
      <c r="D10" s="161" t="s">
        <v>1447</v>
      </c>
      <c r="E10" s="162">
        <f>'[2]2026年预算明细表（未含上年结余数）'!K12</f>
        <v>500</v>
      </c>
      <c r="F10" s="163"/>
    </row>
    <row r="11" s="147" customFormat="1" ht="27" customHeight="1" spans="1:6">
      <c r="A11" s="159"/>
      <c r="B11" s="159"/>
      <c r="C11" s="159"/>
      <c r="D11" s="159" t="s">
        <v>1448</v>
      </c>
      <c r="E11" s="162">
        <f>SUM(E6:E10)</f>
        <v>1622.62</v>
      </c>
      <c r="F11" s="163"/>
    </row>
    <row r="12" s="147" customFormat="1" ht="27" customHeight="1" spans="1:6">
      <c r="A12" s="166"/>
      <c r="B12" s="166"/>
      <c r="C12" s="166"/>
      <c r="D12" s="166"/>
      <c r="E12" s="166"/>
      <c r="F12" s="163"/>
    </row>
    <row r="13" s="147" customFormat="1" ht="27" customHeight="1" spans="1:6">
      <c r="A13" s="158">
        <v>230</v>
      </c>
      <c r="B13" s="160" t="s">
        <v>687</v>
      </c>
      <c r="C13" s="160" t="s">
        <v>622</v>
      </c>
      <c r="D13" s="159" t="s">
        <v>1423</v>
      </c>
      <c r="E13" s="162"/>
      <c r="F13" s="163"/>
    </row>
    <row r="14" s="147" customFormat="1" ht="27" customHeight="1" spans="1:6">
      <c r="A14" s="159"/>
      <c r="B14" s="159"/>
      <c r="C14" s="159"/>
      <c r="D14" s="159" t="s">
        <v>1449</v>
      </c>
      <c r="E14" s="162"/>
      <c r="F14" s="163"/>
    </row>
    <row r="15" s="165" customFormat="1" ht="27" customHeight="1" spans="1:6">
      <c r="A15" s="167"/>
      <c r="B15" s="167"/>
      <c r="C15" s="167"/>
      <c r="D15" s="167" t="s">
        <v>1450</v>
      </c>
      <c r="E15" s="168">
        <f>+E11+E13+E14</f>
        <v>1622.62</v>
      </c>
      <c r="F15" s="169"/>
    </row>
  </sheetData>
  <mergeCells count="4">
    <mergeCell ref="A1:C1"/>
    <mergeCell ref="A2:F2"/>
    <mergeCell ref="A4:F4"/>
    <mergeCell ref="A5:C5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E11" sqref="E11"/>
    </sheetView>
  </sheetViews>
  <sheetFormatPr defaultColWidth="9" defaultRowHeight="14.25" outlineLevelCol="5"/>
  <cols>
    <col min="1" max="2" width="5.7" style="145" customWidth="1"/>
    <col min="3" max="3" width="6.33333333333333" style="145" customWidth="1"/>
    <col min="4" max="4" width="34.125" style="148" customWidth="1"/>
    <col min="5" max="5" width="14.25" style="145" customWidth="1"/>
    <col min="6" max="16378" width="9" style="145"/>
    <col min="16379" max="16384" width="9" style="149"/>
  </cols>
  <sheetData>
    <row r="1" s="144" customFormat="1" ht="30" customHeight="1" spans="1:6">
      <c r="A1" s="129" t="s">
        <v>1451</v>
      </c>
      <c r="B1" s="129"/>
      <c r="C1" s="129"/>
      <c r="D1" s="127"/>
      <c r="E1" s="127"/>
      <c r="F1" s="127"/>
    </row>
    <row r="2" s="96" customFormat="1" ht="41" customHeight="1" spans="1:6">
      <c r="A2" s="6" t="s">
        <v>1452</v>
      </c>
      <c r="B2" s="6"/>
      <c r="C2" s="6"/>
      <c r="D2" s="6"/>
      <c r="E2" s="6"/>
      <c r="F2" s="6"/>
    </row>
    <row r="3" s="145" customFormat="1" ht="22" customHeight="1" spans="1:6">
      <c r="A3" s="150"/>
      <c r="B3" s="150"/>
      <c r="C3" s="150"/>
      <c r="D3" s="150"/>
      <c r="E3" s="128"/>
      <c r="F3" s="151" t="s">
        <v>1431</v>
      </c>
    </row>
    <row r="4" s="146" customFormat="1" ht="27" customHeight="1" spans="1:6">
      <c r="A4" s="152" t="s">
        <v>1442</v>
      </c>
      <c r="B4" s="152"/>
      <c r="C4" s="152"/>
      <c r="D4" s="153"/>
      <c r="E4" s="153"/>
      <c r="F4" s="154"/>
    </row>
    <row r="5" s="146" customFormat="1" ht="27" customHeight="1" spans="1:6">
      <c r="A5" s="155" t="s">
        <v>140</v>
      </c>
      <c r="B5" s="155"/>
      <c r="C5" s="155"/>
      <c r="D5" s="156" t="s">
        <v>141</v>
      </c>
      <c r="E5" s="156" t="s">
        <v>483</v>
      </c>
      <c r="F5" s="157" t="s">
        <v>89</v>
      </c>
    </row>
    <row r="6" s="147" customFormat="1" ht="27" customHeight="1" spans="1:6">
      <c r="A6" s="158">
        <v>223</v>
      </c>
      <c r="B6" s="159" t="s">
        <v>565</v>
      </c>
      <c r="C6" s="160">
        <v>99</v>
      </c>
      <c r="D6" s="161" t="s">
        <v>1443</v>
      </c>
      <c r="E6" s="162">
        <f>SUM('[2]2026年预算明细表（未含上年结余数）'!K5:K8)</f>
        <v>522.62</v>
      </c>
      <c r="F6" s="163"/>
    </row>
    <row r="7" s="147" customFormat="1" ht="27" customHeight="1" spans="1:6">
      <c r="A7" s="158">
        <v>223</v>
      </c>
      <c r="B7" s="160" t="s">
        <v>583</v>
      </c>
      <c r="C7" s="160" t="s">
        <v>565</v>
      </c>
      <c r="D7" s="164" t="s">
        <v>1444</v>
      </c>
      <c r="E7" s="162">
        <f>'[2]2026年预算明细表（未含上年结余数）'!K9</f>
        <v>200</v>
      </c>
      <c r="F7" s="163"/>
    </row>
    <row r="8" s="147" customFormat="1" ht="27" customHeight="1" spans="1:6">
      <c r="A8" s="158">
        <v>223</v>
      </c>
      <c r="B8" s="160" t="s">
        <v>583</v>
      </c>
      <c r="C8" s="160" t="s">
        <v>583</v>
      </c>
      <c r="D8" s="161" t="s">
        <v>1445</v>
      </c>
      <c r="E8" s="162">
        <f>'[2]2026年预算明细表（未含上年结余数）'!K10</f>
        <v>200</v>
      </c>
      <c r="F8" s="163"/>
    </row>
    <row r="9" s="147" customFormat="1" ht="27" customHeight="1" spans="1:6">
      <c r="A9" s="158">
        <v>223</v>
      </c>
      <c r="B9" s="160" t="s">
        <v>583</v>
      </c>
      <c r="C9" s="160" t="s">
        <v>569</v>
      </c>
      <c r="D9" s="161" t="s">
        <v>1446</v>
      </c>
      <c r="E9" s="162">
        <f>'[2]2026年预算明细表（未含上年结余数）'!K11</f>
        <v>200</v>
      </c>
      <c r="F9" s="163"/>
    </row>
    <row r="10" s="147" customFormat="1" ht="27" customHeight="1" spans="1:6">
      <c r="A10" s="158">
        <v>223</v>
      </c>
      <c r="B10" s="160" t="s">
        <v>583</v>
      </c>
      <c r="C10" s="160" t="s">
        <v>573</v>
      </c>
      <c r="D10" s="161" t="s">
        <v>1447</v>
      </c>
      <c r="E10" s="162">
        <f>'[2]2026年预算明细表（未含上年结余数）'!K12</f>
        <v>500</v>
      </c>
      <c r="F10" s="163"/>
    </row>
    <row r="11" s="147" customFormat="1" ht="27" customHeight="1" spans="1:6">
      <c r="A11" s="159"/>
      <c r="B11" s="159"/>
      <c r="C11" s="159"/>
      <c r="D11" s="159" t="s">
        <v>1448</v>
      </c>
      <c r="E11" s="162">
        <f>SUM(E6:E10)</f>
        <v>1622.62</v>
      </c>
      <c r="F11" s="163"/>
    </row>
  </sheetData>
  <mergeCells count="4">
    <mergeCell ref="A1:C1"/>
    <mergeCell ref="A2:F2"/>
    <mergeCell ref="A4:F4"/>
    <mergeCell ref="A5:C5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B7" sqref="B7"/>
    </sheetView>
  </sheetViews>
  <sheetFormatPr defaultColWidth="8.75" defaultRowHeight="18.75" customHeight="1" outlineLevelCol="2"/>
  <cols>
    <col min="1" max="1" width="45.375" style="128" customWidth="1"/>
    <col min="2" max="2" width="16" style="128" customWidth="1"/>
    <col min="3" max="3" width="6.125" style="128" customWidth="1"/>
    <col min="4" max="4" width="31" style="128" customWidth="1"/>
    <col min="5" max="21" width="9" style="128"/>
    <col min="22" max="245" width="8.75" style="128"/>
    <col min="246" max="16384" width="8.75" style="5"/>
  </cols>
  <sheetData>
    <row r="1" s="127" customFormat="1" customHeight="1" spans="1:3">
      <c r="A1" s="129" t="s">
        <v>1453</v>
      </c>
      <c r="B1" s="129"/>
      <c r="C1" s="129"/>
    </row>
    <row r="2" customHeight="1" spans="1:2">
      <c r="A2" s="130" t="s">
        <v>1454</v>
      </c>
      <c r="B2" s="130"/>
    </row>
    <row r="3" customHeight="1" spans="1:2">
      <c r="A3" s="131"/>
      <c r="B3" s="132"/>
    </row>
    <row r="4" customHeight="1" spans="1:2">
      <c r="A4" s="133" t="s">
        <v>1455</v>
      </c>
      <c r="B4" s="133" t="s">
        <v>1315</v>
      </c>
    </row>
    <row r="5" customHeight="1" spans="1:2">
      <c r="A5" s="134" t="s">
        <v>1456</v>
      </c>
      <c r="B5" s="135"/>
    </row>
    <row r="6" customHeight="1" spans="1:2">
      <c r="A6" s="134" t="s">
        <v>1457</v>
      </c>
      <c r="B6" s="135"/>
    </row>
    <row r="7" customHeight="1" spans="1:2">
      <c r="A7" s="134" t="s">
        <v>1458</v>
      </c>
      <c r="B7" s="135"/>
    </row>
    <row r="8" customHeight="1" spans="1:2">
      <c r="A8" s="134" t="s">
        <v>1459</v>
      </c>
      <c r="B8" s="135"/>
    </row>
    <row r="9" customHeight="1" spans="1:2">
      <c r="A9" s="134" t="s">
        <v>1460</v>
      </c>
      <c r="B9" s="135"/>
    </row>
    <row r="10" customHeight="1" spans="1:2">
      <c r="A10" s="134" t="s">
        <v>1461</v>
      </c>
      <c r="B10" s="135"/>
    </row>
    <row r="11" customHeight="1" spans="1:2">
      <c r="A11" s="136" t="s">
        <v>1462</v>
      </c>
      <c r="B11" s="135"/>
    </row>
    <row r="12" customHeight="1" spans="1:2">
      <c r="A12" s="136" t="s">
        <v>1463</v>
      </c>
      <c r="B12" s="135"/>
    </row>
    <row r="13" customHeight="1" spans="1:2">
      <c r="A13" s="136" t="s">
        <v>1461</v>
      </c>
      <c r="B13" s="135"/>
    </row>
    <row r="14" customHeight="1" spans="1:2">
      <c r="A14" s="136" t="s">
        <v>1464</v>
      </c>
      <c r="B14" s="135"/>
    </row>
    <row r="15" customHeight="1" spans="1:2">
      <c r="A15" s="136" t="s">
        <v>1465</v>
      </c>
      <c r="B15" s="135"/>
    </row>
    <row r="16" customHeight="1" spans="1:2">
      <c r="A16" s="136" t="s">
        <v>1466</v>
      </c>
      <c r="B16" s="135"/>
    </row>
    <row r="17" customHeight="1" spans="1:2">
      <c r="A17" s="136" t="s">
        <v>1467</v>
      </c>
      <c r="B17" s="135"/>
    </row>
    <row r="18" customHeight="1" spans="1:2">
      <c r="A18" s="136" t="s">
        <v>1461</v>
      </c>
      <c r="B18" s="135"/>
    </row>
    <row r="19" customHeight="1" spans="1:2">
      <c r="A19" s="136" t="s">
        <v>1468</v>
      </c>
      <c r="B19" s="135"/>
    </row>
    <row r="20" customHeight="1" spans="1:2">
      <c r="A20" s="136" t="s">
        <v>1469</v>
      </c>
      <c r="B20" s="135"/>
    </row>
    <row r="21" customHeight="1" spans="1:2">
      <c r="A21" s="137" t="s">
        <v>1470</v>
      </c>
      <c r="B21" s="138"/>
    </row>
    <row r="22" customHeight="1" spans="1:2">
      <c r="A22" s="139" t="s">
        <v>1471</v>
      </c>
      <c r="B22" s="138"/>
    </row>
    <row r="23" customHeight="1" spans="1:2">
      <c r="A23" s="140" t="s">
        <v>1472</v>
      </c>
      <c r="B23" s="138"/>
    </row>
    <row r="24" customHeight="1" spans="1:2">
      <c r="A24" s="141" t="s">
        <v>1473</v>
      </c>
      <c r="B24" s="138"/>
    </row>
    <row r="25" customHeight="1" spans="1:2">
      <c r="A25" s="142" t="s">
        <v>1474</v>
      </c>
      <c r="B25" s="135"/>
    </row>
    <row r="26" customHeight="1" spans="1:2">
      <c r="A26" s="142" t="s">
        <v>1475</v>
      </c>
      <c r="B26" s="135"/>
    </row>
    <row r="27" customHeight="1" spans="1:2">
      <c r="A27" s="137" t="s">
        <v>137</v>
      </c>
      <c r="B27" s="138"/>
    </row>
    <row r="28" customHeight="1" spans="1:2">
      <c r="A28" s="143" t="s">
        <v>1476</v>
      </c>
      <c r="B28" s="132"/>
    </row>
  </sheetData>
  <mergeCells count="2">
    <mergeCell ref="A1:C1"/>
    <mergeCell ref="A2:B2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10"/>
  <sheetViews>
    <sheetView workbookViewId="0">
      <selection activeCell="K10" sqref="K10"/>
    </sheetView>
  </sheetViews>
  <sheetFormatPr defaultColWidth="9.375" defaultRowHeight="14.25"/>
  <cols>
    <col min="1" max="2" width="9.375" style="102" customWidth="1"/>
    <col min="3" max="16377" width="9.375" style="97" customWidth="1"/>
    <col min="16378" max="16384" width="9.375" style="103" customWidth="1"/>
  </cols>
  <sheetData>
    <row r="1" s="95" customFormat="1" ht="28.05" customHeight="1" spans="1:2">
      <c r="A1" s="121" t="s">
        <v>1477</v>
      </c>
      <c r="B1" s="122"/>
    </row>
    <row r="2" s="96" customFormat="1" ht="51" customHeight="1" spans="1:249">
      <c r="A2" s="123" t="s">
        <v>1478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  <c r="AY2" s="120"/>
      <c r="AZ2" s="120"/>
      <c r="BA2" s="120"/>
      <c r="BB2" s="120"/>
      <c r="BC2" s="120"/>
      <c r="BD2" s="120"/>
      <c r="BE2" s="120"/>
      <c r="BF2" s="120"/>
      <c r="BG2" s="120"/>
      <c r="BH2" s="120"/>
      <c r="BI2" s="120"/>
      <c r="BJ2" s="120"/>
      <c r="BK2" s="120"/>
      <c r="BL2" s="120"/>
      <c r="BM2" s="120"/>
      <c r="BN2" s="120"/>
      <c r="BO2" s="120"/>
      <c r="BP2" s="120"/>
      <c r="BQ2" s="120"/>
      <c r="BR2" s="120"/>
      <c r="BS2" s="120"/>
      <c r="BT2" s="120"/>
      <c r="BU2" s="120"/>
      <c r="BV2" s="120"/>
      <c r="BW2" s="120"/>
      <c r="BX2" s="120"/>
      <c r="BY2" s="120"/>
      <c r="BZ2" s="120"/>
      <c r="CA2" s="120"/>
      <c r="CB2" s="120"/>
      <c r="CC2" s="120"/>
      <c r="CD2" s="120"/>
      <c r="CE2" s="120"/>
      <c r="CF2" s="120"/>
      <c r="CG2" s="120"/>
      <c r="CH2" s="120"/>
      <c r="CI2" s="120"/>
      <c r="CJ2" s="120"/>
      <c r="CK2" s="120"/>
      <c r="CL2" s="120"/>
      <c r="CM2" s="120"/>
      <c r="CN2" s="120"/>
      <c r="CO2" s="120"/>
      <c r="CP2" s="120"/>
      <c r="CQ2" s="120"/>
      <c r="CR2" s="120"/>
      <c r="CS2" s="120"/>
      <c r="CT2" s="120"/>
      <c r="CU2" s="120"/>
      <c r="CV2" s="120"/>
      <c r="CW2" s="120"/>
      <c r="CX2" s="120"/>
      <c r="CY2" s="120"/>
      <c r="CZ2" s="120"/>
      <c r="DA2" s="120"/>
      <c r="DB2" s="120"/>
      <c r="DC2" s="120"/>
      <c r="DD2" s="120"/>
      <c r="DE2" s="120"/>
      <c r="DF2" s="120"/>
      <c r="DG2" s="120"/>
      <c r="DH2" s="120"/>
      <c r="DI2" s="120"/>
      <c r="DJ2" s="120"/>
      <c r="DK2" s="120"/>
      <c r="DL2" s="120"/>
      <c r="DM2" s="120"/>
      <c r="DN2" s="120"/>
      <c r="DO2" s="120"/>
      <c r="DP2" s="120"/>
      <c r="DQ2" s="120"/>
      <c r="DR2" s="120"/>
      <c r="DS2" s="120"/>
      <c r="DT2" s="120"/>
      <c r="DU2" s="120"/>
      <c r="DV2" s="120"/>
      <c r="DW2" s="120"/>
      <c r="DX2" s="120"/>
      <c r="DY2" s="120"/>
      <c r="DZ2" s="120"/>
      <c r="EA2" s="120"/>
      <c r="EB2" s="120"/>
      <c r="EC2" s="120"/>
      <c r="ED2" s="120"/>
      <c r="EE2" s="120"/>
      <c r="EF2" s="120"/>
      <c r="EG2" s="120"/>
      <c r="EH2" s="120"/>
      <c r="EI2" s="120"/>
      <c r="EJ2" s="120"/>
      <c r="EK2" s="120"/>
      <c r="EL2" s="120"/>
      <c r="EM2" s="120"/>
      <c r="EN2" s="120"/>
      <c r="EO2" s="120"/>
      <c r="EP2" s="120"/>
      <c r="EQ2" s="120"/>
      <c r="ER2" s="120"/>
      <c r="ES2" s="120"/>
      <c r="ET2" s="120"/>
      <c r="EU2" s="120"/>
      <c r="EV2" s="120"/>
      <c r="EW2" s="120"/>
      <c r="EX2" s="120"/>
      <c r="EY2" s="120"/>
      <c r="EZ2" s="120"/>
      <c r="FA2" s="120"/>
      <c r="FB2" s="120"/>
      <c r="FC2" s="120"/>
      <c r="FD2" s="120"/>
      <c r="FE2" s="120"/>
      <c r="FF2" s="120"/>
      <c r="FG2" s="120"/>
      <c r="FH2" s="120"/>
      <c r="FI2" s="120"/>
      <c r="FJ2" s="120"/>
      <c r="FK2" s="120"/>
      <c r="FL2" s="120"/>
      <c r="FM2" s="120"/>
      <c r="FN2" s="120"/>
      <c r="FO2" s="120"/>
      <c r="FP2" s="120"/>
      <c r="FQ2" s="120"/>
      <c r="FR2" s="120"/>
      <c r="FS2" s="120"/>
      <c r="FT2" s="120"/>
      <c r="FU2" s="120"/>
      <c r="FV2" s="120"/>
      <c r="FW2" s="120"/>
      <c r="FX2" s="120"/>
      <c r="FY2" s="120"/>
      <c r="FZ2" s="120"/>
      <c r="GA2" s="120"/>
      <c r="GB2" s="120"/>
      <c r="GC2" s="120"/>
      <c r="GD2" s="120"/>
      <c r="GE2" s="120"/>
      <c r="GF2" s="120"/>
      <c r="GG2" s="120"/>
      <c r="GH2" s="120"/>
      <c r="GI2" s="120"/>
      <c r="GJ2" s="120"/>
      <c r="GK2" s="120"/>
      <c r="GL2" s="120"/>
      <c r="GM2" s="120"/>
      <c r="GN2" s="120"/>
      <c r="GO2" s="120"/>
      <c r="GP2" s="120"/>
      <c r="GQ2" s="120"/>
      <c r="GR2" s="120"/>
      <c r="GS2" s="120"/>
      <c r="GT2" s="120"/>
      <c r="GU2" s="120"/>
      <c r="GV2" s="120"/>
      <c r="GW2" s="120"/>
      <c r="GX2" s="120"/>
      <c r="GY2" s="120"/>
      <c r="GZ2" s="120"/>
      <c r="HA2" s="120"/>
      <c r="HB2" s="120"/>
      <c r="HC2" s="120"/>
      <c r="HD2" s="120"/>
      <c r="HE2" s="120"/>
      <c r="HF2" s="120"/>
      <c r="HG2" s="120"/>
      <c r="HH2" s="120"/>
      <c r="HI2" s="120"/>
      <c r="HJ2" s="120"/>
      <c r="HK2" s="120"/>
      <c r="HL2" s="120"/>
      <c r="HM2" s="120"/>
      <c r="HN2" s="120"/>
      <c r="HO2" s="120"/>
      <c r="HP2" s="120"/>
      <c r="HQ2" s="120"/>
      <c r="HR2" s="120"/>
      <c r="HS2" s="120"/>
      <c r="HT2" s="120"/>
      <c r="HU2" s="120"/>
      <c r="HV2" s="120"/>
      <c r="HW2" s="120"/>
      <c r="HX2" s="120"/>
      <c r="HY2" s="120"/>
      <c r="HZ2" s="120"/>
      <c r="IA2" s="120"/>
      <c r="IB2" s="120"/>
      <c r="IC2" s="120"/>
      <c r="ID2" s="120"/>
      <c r="IE2" s="120"/>
      <c r="IF2" s="120"/>
      <c r="IG2" s="120"/>
      <c r="IH2" s="120"/>
      <c r="II2" s="120"/>
      <c r="IJ2" s="120"/>
      <c r="IK2" s="120"/>
      <c r="IL2" s="120"/>
      <c r="IM2" s="120"/>
      <c r="IN2" s="120"/>
      <c r="IO2" s="120"/>
    </row>
    <row r="3" s="97" customFormat="1" ht="22.95" customHeight="1" spans="1:12">
      <c r="A3" s="107"/>
      <c r="B3" s="107"/>
      <c r="C3" s="124"/>
      <c r="D3" s="108"/>
      <c r="E3" s="108"/>
      <c r="F3" s="108"/>
      <c r="G3" s="108"/>
      <c r="H3" s="108"/>
      <c r="I3" s="108"/>
      <c r="J3" s="110" t="s">
        <v>2</v>
      </c>
      <c r="K3" s="110"/>
      <c r="L3" s="110"/>
    </row>
    <row r="4" s="98" customFormat="1" ht="24" customHeight="1" spans="1:12">
      <c r="A4" s="125" t="s">
        <v>1479</v>
      </c>
      <c r="B4" s="112" t="s">
        <v>1480</v>
      </c>
      <c r="C4" s="112" t="s">
        <v>1481</v>
      </c>
      <c r="D4" s="112"/>
      <c r="E4" s="112"/>
      <c r="F4" s="112"/>
      <c r="G4" s="112"/>
      <c r="H4" s="112"/>
      <c r="I4" s="112"/>
      <c r="J4" s="112"/>
      <c r="K4" s="112"/>
      <c r="L4" s="112"/>
    </row>
    <row r="5" s="98" customFormat="1" ht="24" customHeight="1" spans="1:12">
      <c r="A5" s="125"/>
      <c r="B5" s="112"/>
      <c r="C5" s="112" t="s">
        <v>1482</v>
      </c>
      <c r="D5" s="112" t="s">
        <v>1483</v>
      </c>
      <c r="E5" s="112" t="s">
        <v>1484</v>
      </c>
      <c r="F5" s="112"/>
      <c r="G5" s="112"/>
      <c r="H5" s="112" t="s">
        <v>1485</v>
      </c>
      <c r="I5" s="112" t="s">
        <v>81</v>
      </c>
      <c r="J5" s="112" t="s">
        <v>1486</v>
      </c>
      <c r="K5" s="112" t="s">
        <v>1487</v>
      </c>
      <c r="L5" s="112" t="s">
        <v>1488</v>
      </c>
    </row>
    <row r="6" s="98" customFormat="1" ht="24" customHeight="1" spans="1:12">
      <c r="A6" s="125"/>
      <c r="B6" s="112"/>
      <c r="C6" s="112"/>
      <c r="D6" s="112"/>
      <c r="E6" s="112" t="s">
        <v>1489</v>
      </c>
      <c r="F6" s="112"/>
      <c r="G6" s="126" t="s">
        <v>15</v>
      </c>
      <c r="H6" s="112"/>
      <c r="I6" s="112"/>
      <c r="J6" s="112"/>
      <c r="K6" s="112"/>
      <c r="L6" s="112"/>
    </row>
    <row r="7" s="98" customFormat="1" ht="24" customHeight="1" spans="1:12">
      <c r="A7" s="125"/>
      <c r="B7" s="112"/>
      <c r="C7" s="112"/>
      <c r="D7" s="112"/>
      <c r="E7" s="112" t="s">
        <v>17</v>
      </c>
      <c r="F7" s="112" t="s">
        <v>16</v>
      </c>
      <c r="G7" s="126"/>
      <c r="H7" s="112"/>
      <c r="I7" s="112"/>
      <c r="J7" s="112"/>
      <c r="K7" s="112"/>
      <c r="L7" s="112"/>
    </row>
    <row r="8" s="99" customFormat="1" ht="43" customHeight="1" spans="1:12">
      <c r="A8" s="116" t="s">
        <v>1490</v>
      </c>
      <c r="B8" s="117">
        <v>2428</v>
      </c>
      <c r="C8" s="117">
        <v>31013</v>
      </c>
      <c r="D8" s="117">
        <v>26</v>
      </c>
      <c r="E8" s="117">
        <v>6342</v>
      </c>
      <c r="F8" s="117"/>
      <c r="G8" s="117">
        <v>32518</v>
      </c>
      <c r="H8" s="117"/>
      <c r="I8" s="117">
        <v>5</v>
      </c>
      <c r="J8" s="117">
        <v>650</v>
      </c>
      <c r="K8" s="117"/>
      <c r="L8" s="117">
        <f>J8+I8+G8+F8+D8+C8+E8+K8</f>
        <v>70554</v>
      </c>
    </row>
    <row r="9" s="100" customFormat="1" ht="43" customHeight="1" spans="1:12">
      <c r="A9" s="116" t="s">
        <v>1491</v>
      </c>
      <c r="B9" s="117">
        <v>136796</v>
      </c>
      <c r="C9" s="117">
        <v>44210</v>
      </c>
      <c r="D9" s="117">
        <v>60</v>
      </c>
      <c r="E9" s="117">
        <v>29336</v>
      </c>
      <c r="F9" s="117">
        <v>5637</v>
      </c>
      <c r="G9" s="117">
        <v>2905</v>
      </c>
      <c r="H9" s="117"/>
      <c r="I9" s="117">
        <v>6</v>
      </c>
      <c r="J9" s="117">
        <v>2</v>
      </c>
      <c r="K9" s="117">
        <v>23</v>
      </c>
      <c r="L9" s="117">
        <f>J9+I9+G9+F9+D9+C9+E9+K9</f>
        <v>82179</v>
      </c>
    </row>
    <row r="10" s="101" customFormat="1" ht="43" customHeight="1" spans="1:12">
      <c r="A10" s="118" t="s">
        <v>1492</v>
      </c>
      <c r="B10" s="119">
        <f t="shared" ref="B10:S10" si="0">SUM(B8:B9)</f>
        <v>139224</v>
      </c>
      <c r="C10" s="119">
        <f t="shared" si="0"/>
        <v>75223</v>
      </c>
      <c r="D10" s="119">
        <f t="shared" si="0"/>
        <v>86</v>
      </c>
      <c r="E10" s="119">
        <f t="shared" si="0"/>
        <v>35678</v>
      </c>
      <c r="F10" s="119">
        <f t="shared" si="0"/>
        <v>5637</v>
      </c>
      <c r="G10" s="119">
        <f t="shared" si="0"/>
        <v>35423</v>
      </c>
      <c r="H10" s="119">
        <f t="shared" si="0"/>
        <v>0</v>
      </c>
      <c r="I10" s="119">
        <f t="shared" si="0"/>
        <v>11</v>
      </c>
      <c r="J10" s="119">
        <f t="shared" si="0"/>
        <v>652</v>
      </c>
      <c r="K10" s="119">
        <f t="shared" si="0"/>
        <v>23</v>
      </c>
      <c r="L10" s="119">
        <f t="shared" si="0"/>
        <v>152733</v>
      </c>
    </row>
  </sheetData>
  <mergeCells count="14">
    <mergeCell ref="A2:L2"/>
    <mergeCell ref="J3:L3"/>
    <mergeCell ref="C4:L4"/>
    <mergeCell ref="E5:G5"/>
    <mergeCell ref="E6:F6"/>
    <mergeCell ref="A4:A7"/>
    <mergeCell ref="B4:B7"/>
    <mergeCell ref="C5:C7"/>
    <mergeCell ref="D5:D7"/>
    <mergeCell ref="H5:H7"/>
    <mergeCell ref="I5:I7"/>
    <mergeCell ref="J5:J7"/>
    <mergeCell ref="K5:K7"/>
    <mergeCell ref="L5:L7"/>
  </mergeCells>
  <pageMargins left="0.75" right="0.75" top="1" bottom="1" header="0.5" footer="0.5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0"/>
  <sheetViews>
    <sheetView workbookViewId="0">
      <selection activeCell="H10" sqref="H10"/>
    </sheetView>
  </sheetViews>
  <sheetFormatPr defaultColWidth="9" defaultRowHeight="14.25"/>
  <cols>
    <col min="1" max="1" width="11.8" style="102" customWidth="1"/>
    <col min="2" max="8" width="13.875" style="97" customWidth="1"/>
    <col min="9" max="9" width="11.4" style="97" customWidth="1"/>
    <col min="10" max="10" width="9.9" style="97" customWidth="1"/>
    <col min="11" max="11" width="9" style="97" customWidth="1"/>
    <col min="12" max="12" width="11.1" style="97" customWidth="1"/>
    <col min="13" max="244" width="9" style="97" customWidth="1"/>
    <col min="245" max="16373" width="9" style="97"/>
    <col min="16374" max="16384" width="9" style="103"/>
  </cols>
  <sheetData>
    <row r="1" s="95" customFormat="1" ht="28.05" customHeight="1" spans="1:1">
      <c r="A1" s="104" t="s">
        <v>1493</v>
      </c>
    </row>
    <row r="2" s="96" customFormat="1" ht="51" customHeight="1" spans="1:245">
      <c r="A2" s="105" t="s">
        <v>1494</v>
      </c>
      <c r="B2" s="105"/>
      <c r="C2" s="106"/>
      <c r="D2" s="106"/>
      <c r="E2" s="106"/>
      <c r="F2" s="106"/>
      <c r="G2" s="106"/>
      <c r="H2" s="106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  <c r="AY2" s="120"/>
      <c r="AZ2" s="120"/>
      <c r="BA2" s="120"/>
      <c r="BB2" s="120"/>
      <c r="BC2" s="120"/>
      <c r="BD2" s="120"/>
      <c r="BE2" s="120"/>
      <c r="BF2" s="120"/>
      <c r="BG2" s="120"/>
      <c r="BH2" s="120"/>
      <c r="BI2" s="120"/>
      <c r="BJ2" s="120"/>
      <c r="BK2" s="120"/>
      <c r="BL2" s="120"/>
      <c r="BM2" s="120"/>
      <c r="BN2" s="120"/>
      <c r="BO2" s="120"/>
      <c r="BP2" s="120"/>
      <c r="BQ2" s="120"/>
      <c r="BR2" s="120"/>
      <c r="BS2" s="120"/>
      <c r="BT2" s="120"/>
      <c r="BU2" s="120"/>
      <c r="BV2" s="120"/>
      <c r="BW2" s="120"/>
      <c r="BX2" s="120"/>
      <c r="BY2" s="120"/>
      <c r="BZ2" s="120"/>
      <c r="CA2" s="120"/>
      <c r="CB2" s="120"/>
      <c r="CC2" s="120"/>
      <c r="CD2" s="120"/>
      <c r="CE2" s="120"/>
      <c r="CF2" s="120"/>
      <c r="CG2" s="120"/>
      <c r="CH2" s="120"/>
      <c r="CI2" s="120"/>
      <c r="CJ2" s="120"/>
      <c r="CK2" s="120"/>
      <c r="CL2" s="120"/>
      <c r="CM2" s="120"/>
      <c r="CN2" s="120"/>
      <c r="CO2" s="120"/>
      <c r="CP2" s="120"/>
      <c r="CQ2" s="120"/>
      <c r="CR2" s="120"/>
      <c r="CS2" s="120"/>
      <c r="CT2" s="120"/>
      <c r="CU2" s="120"/>
      <c r="CV2" s="120"/>
      <c r="CW2" s="120"/>
      <c r="CX2" s="120"/>
      <c r="CY2" s="120"/>
      <c r="CZ2" s="120"/>
      <c r="DA2" s="120"/>
      <c r="DB2" s="120"/>
      <c r="DC2" s="120"/>
      <c r="DD2" s="120"/>
      <c r="DE2" s="120"/>
      <c r="DF2" s="120"/>
      <c r="DG2" s="120"/>
      <c r="DH2" s="120"/>
      <c r="DI2" s="120"/>
      <c r="DJ2" s="120"/>
      <c r="DK2" s="120"/>
      <c r="DL2" s="120"/>
      <c r="DM2" s="120"/>
      <c r="DN2" s="120"/>
      <c r="DO2" s="120"/>
      <c r="DP2" s="120"/>
      <c r="DQ2" s="120"/>
      <c r="DR2" s="120"/>
      <c r="DS2" s="120"/>
      <c r="DT2" s="120"/>
      <c r="DU2" s="120"/>
      <c r="DV2" s="120"/>
      <c r="DW2" s="120"/>
      <c r="DX2" s="120"/>
      <c r="DY2" s="120"/>
      <c r="DZ2" s="120"/>
      <c r="EA2" s="120"/>
      <c r="EB2" s="120"/>
      <c r="EC2" s="120"/>
      <c r="ED2" s="120"/>
      <c r="EE2" s="120"/>
      <c r="EF2" s="120"/>
      <c r="EG2" s="120"/>
      <c r="EH2" s="120"/>
      <c r="EI2" s="120"/>
      <c r="EJ2" s="120"/>
      <c r="EK2" s="120"/>
      <c r="EL2" s="120"/>
      <c r="EM2" s="120"/>
      <c r="EN2" s="120"/>
      <c r="EO2" s="120"/>
      <c r="EP2" s="120"/>
      <c r="EQ2" s="120"/>
      <c r="ER2" s="120"/>
      <c r="ES2" s="120"/>
      <c r="ET2" s="120"/>
      <c r="EU2" s="120"/>
      <c r="EV2" s="120"/>
      <c r="EW2" s="120"/>
      <c r="EX2" s="120"/>
      <c r="EY2" s="120"/>
      <c r="EZ2" s="120"/>
      <c r="FA2" s="120"/>
      <c r="FB2" s="120"/>
      <c r="FC2" s="120"/>
      <c r="FD2" s="120"/>
      <c r="FE2" s="120"/>
      <c r="FF2" s="120"/>
      <c r="FG2" s="120"/>
      <c r="FH2" s="120"/>
      <c r="FI2" s="120"/>
      <c r="FJ2" s="120"/>
      <c r="FK2" s="120"/>
      <c r="FL2" s="120"/>
      <c r="FM2" s="120"/>
      <c r="FN2" s="120"/>
      <c r="FO2" s="120"/>
      <c r="FP2" s="120"/>
      <c r="FQ2" s="120"/>
      <c r="FR2" s="120"/>
      <c r="FS2" s="120"/>
      <c r="FT2" s="120"/>
      <c r="FU2" s="120"/>
      <c r="FV2" s="120"/>
      <c r="FW2" s="120"/>
      <c r="FX2" s="120"/>
      <c r="FY2" s="120"/>
      <c r="FZ2" s="120"/>
      <c r="GA2" s="120"/>
      <c r="GB2" s="120"/>
      <c r="GC2" s="120"/>
      <c r="GD2" s="120"/>
      <c r="GE2" s="120"/>
      <c r="GF2" s="120"/>
      <c r="GG2" s="120"/>
      <c r="GH2" s="120"/>
      <c r="GI2" s="120"/>
      <c r="GJ2" s="120"/>
      <c r="GK2" s="120"/>
      <c r="GL2" s="120"/>
      <c r="GM2" s="120"/>
      <c r="GN2" s="120"/>
      <c r="GO2" s="120"/>
      <c r="GP2" s="120"/>
      <c r="GQ2" s="120"/>
      <c r="GR2" s="120"/>
      <c r="GS2" s="120"/>
      <c r="GT2" s="120"/>
      <c r="GU2" s="120"/>
      <c r="GV2" s="120"/>
      <c r="GW2" s="120"/>
      <c r="GX2" s="120"/>
      <c r="GY2" s="120"/>
      <c r="GZ2" s="120"/>
      <c r="HA2" s="120"/>
      <c r="HB2" s="120"/>
      <c r="HC2" s="120"/>
      <c r="HD2" s="120"/>
      <c r="HE2" s="120"/>
      <c r="HF2" s="120"/>
      <c r="HG2" s="120"/>
      <c r="HH2" s="120"/>
      <c r="HI2" s="120"/>
      <c r="HJ2" s="120"/>
      <c r="HK2" s="120"/>
      <c r="HL2" s="120"/>
      <c r="HM2" s="120"/>
      <c r="HN2" s="120"/>
      <c r="HO2" s="120"/>
      <c r="HP2" s="120"/>
      <c r="HQ2" s="120"/>
      <c r="HR2" s="120"/>
      <c r="HS2" s="120"/>
      <c r="HT2" s="120"/>
      <c r="HU2" s="120"/>
      <c r="HV2" s="120"/>
      <c r="HW2" s="120"/>
      <c r="HX2" s="120"/>
      <c r="HY2" s="120"/>
      <c r="HZ2" s="120"/>
      <c r="IA2" s="120"/>
      <c r="IB2" s="120"/>
      <c r="IC2" s="120"/>
      <c r="ID2" s="120"/>
      <c r="IE2" s="120"/>
      <c r="IF2" s="120"/>
      <c r="IG2" s="120"/>
      <c r="IH2" s="120"/>
      <c r="II2" s="120"/>
      <c r="IJ2" s="120"/>
      <c r="IK2" s="120"/>
    </row>
    <row r="3" s="97" customFormat="1" ht="22.95" customHeight="1" spans="1:8">
      <c r="A3" s="107"/>
      <c r="B3" s="108"/>
      <c r="C3" s="108"/>
      <c r="D3" s="108"/>
      <c r="E3" s="108"/>
      <c r="F3" s="109"/>
      <c r="G3" s="110" t="s">
        <v>2</v>
      </c>
      <c r="H3" s="110"/>
    </row>
    <row r="4" s="98" customFormat="1" ht="24" customHeight="1" spans="1:8">
      <c r="A4" s="111" t="s">
        <v>1479</v>
      </c>
      <c r="B4" s="112" t="s">
        <v>1495</v>
      </c>
      <c r="C4" s="113"/>
      <c r="D4" s="113"/>
      <c r="E4" s="113"/>
      <c r="F4" s="113"/>
      <c r="G4" s="112" t="s">
        <v>1496</v>
      </c>
      <c r="H4" s="112" t="s">
        <v>1497</v>
      </c>
    </row>
    <row r="5" s="98" customFormat="1" ht="24" customHeight="1" spans="1:8">
      <c r="A5" s="114"/>
      <c r="B5" s="112" t="s">
        <v>1498</v>
      </c>
      <c r="C5" s="112" t="s">
        <v>132</v>
      </c>
      <c r="D5" s="112" t="s">
        <v>1499</v>
      </c>
      <c r="E5" s="112" t="s">
        <v>1306</v>
      </c>
      <c r="F5" s="112" t="s">
        <v>18</v>
      </c>
      <c r="G5" s="112"/>
      <c r="H5" s="112"/>
    </row>
    <row r="6" s="98" customFormat="1" ht="24" customHeight="1" spans="1:8">
      <c r="A6" s="114"/>
      <c r="B6" s="112"/>
      <c r="C6" s="112"/>
      <c r="D6" s="112"/>
      <c r="E6" s="112"/>
      <c r="F6" s="112"/>
      <c r="G6" s="112"/>
      <c r="H6" s="112"/>
    </row>
    <row r="7" s="98" customFormat="1" ht="24" customHeight="1" spans="1:8">
      <c r="A7" s="115"/>
      <c r="B7" s="112"/>
      <c r="C7" s="112"/>
      <c r="D7" s="112"/>
      <c r="E7" s="112"/>
      <c r="F7" s="112"/>
      <c r="G7" s="112"/>
      <c r="H7" s="112"/>
    </row>
    <row r="8" s="99" customFormat="1" ht="43" customHeight="1" spans="1:8">
      <c r="A8" s="116" t="s">
        <v>1490</v>
      </c>
      <c r="B8" s="117">
        <v>69468</v>
      </c>
      <c r="C8" s="117">
        <v>345</v>
      </c>
      <c r="D8" s="117">
        <v>60</v>
      </c>
      <c r="E8" s="117"/>
      <c r="F8" s="117">
        <f>D8+B8+C8</f>
        <v>69873</v>
      </c>
      <c r="G8" s="117">
        <v>681</v>
      </c>
      <c r="H8" s="117">
        <v>3109</v>
      </c>
    </row>
    <row r="9" s="100" customFormat="1" ht="43" customHeight="1" spans="1:8">
      <c r="A9" s="116" t="s">
        <v>1491</v>
      </c>
      <c r="B9" s="117">
        <v>44126</v>
      </c>
      <c r="C9" s="117">
        <v>120</v>
      </c>
      <c r="D9" s="117">
        <v>26</v>
      </c>
      <c r="E9" s="117"/>
      <c r="F9" s="117">
        <f>D9+B9+C9</f>
        <v>44272</v>
      </c>
      <c r="G9" s="117">
        <v>37907</v>
      </c>
      <c r="H9" s="117">
        <v>174703</v>
      </c>
    </row>
    <row r="10" s="101" customFormat="1" ht="43" customHeight="1" spans="1:8">
      <c r="A10" s="118" t="s">
        <v>1492</v>
      </c>
      <c r="B10" s="119">
        <f t="shared" ref="B10:H10" si="0">SUM(B8:B9)</f>
        <v>113594</v>
      </c>
      <c r="C10" s="119">
        <f t="shared" si="0"/>
        <v>465</v>
      </c>
      <c r="D10" s="119">
        <f t="shared" si="0"/>
        <v>86</v>
      </c>
      <c r="E10" s="119">
        <f t="shared" si="0"/>
        <v>0</v>
      </c>
      <c r="F10" s="119">
        <f t="shared" si="0"/>
        <v>114145</v>
      </c>
      <c r="G10" s="119">
        <f t="shared" si="0"/>
        <v>38588</v>
      </c>
      <c r="H10" s="119">
        <f t="shared" si="0"/>
        <v>177812</v>
      </c>
    </row>
  </sheetData>
  <mergeCells count="11">
    <mergeCell ref="A2:H2"/>
    <mergeCell ref="G3:H3"/>
    <mergeCell ref="B4:F4"/>
    <mergeCell ref="A4:A7"/>
    <mergeCell ref="B5:B7"/>
    <mergeCell ref="C5:C7"/>
    <mergeCell ref="D5:D7"/>
    <mergeCell ref="E5:E7"/>
    <mergeCell ref="F5:F7"/>
    <mergeCell ref="G4:G7"/>
    <mergeCell ref="H4:H7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G22" sqref="G22"/>
    </sheetView>
  </sheetViews>
  <sheetFormatPr defaultColWidth="9" defaultRowHeight="14.25" outlineLevelCol="7"/>
  <cols>
    <col min="1" max="1" width="19.9" style="63" customWidth="1"/>
    <col min="2" max="2" width="11.2" style="63" customWidth="1"/>
    <col min="3" max="3" width="26.9" style="63" customWidth="1"/>
    <col min="4" max="4" width="14.2" style="66" customWidth="1"/>
    <col min="5" max="5" width="10.375" style="63" customWidth="1"/>
    <col min="6" max="6" width="26.9" style="63" customWidth="1"/>
    <col min="7" max="7" width="12.875" style="63" customWidth="1"/>
    <col min="8" max="16384" width="9" style="63"/>
  </cols>
  <sheetData>
    <row r="1" s="62" customFormat="1" ht="24" customHeight="1" spans="1:4">
      <c r="A1" s="67" t="s">
        <v>1500</v>
      </c>
      <c r="D1" s="68"/>
    </row>
    <row r="2" s="63" customFormat="1" ht="32" customHeight="1" spans="1:7">
      <c r="A2" s="69" t="s">
        <v>1501</v>
      </c>
      <c r="B2" s="69"/>
      <c r="C2" s="69"/>
      <c r="D2" s="69"/>
      <c r="E2" s="69"/>
      <c r="F2" s="69"/>
      <c r="G2" s="69"/>
    </row>
    <row r="3" s="63" customFormat="1" ht="18" customHeight="1" spans="1:8">
      <c r="A3" s="70"/>
      <c r="B3" s="70"/>
      <c r="C3" s="70"/>
      <c r="D3" s="70"/>
      <c r="E3" s="70"/>
      <c r="F3" s="71" t="s">
        <v>2</v>
      </c>
      <c r="G3" s="71"/>
      <c r="H3" s="72"/>
    </row>
    <row r="4" s="64" customFormat="1" ht="22" customHeight="1" spans="1:7">
      <c r="A4" s="73" t="s">
        <v>1502</v>
      </c>
      <c r="B4" s="74" t="s">
        <v>1503</v>
      </c>
      <c r="C4" s="74"/>
      <c r="D4" s="74"/>
      <c r="E4" s="75" t="s">
        <v>1504</v>
      </c>
      <c r="F4" s="76"/>
      <c r="G4" s="77"/>
    </row>
    <row r="5" s="64" customFormat="1" ht="22" customHeight="1" spans="1:7">
      <c r="A5" s="78"/>
      <c r="B5" s="74" t="s">
        <v>140</v>
      </c>
      <c r="C5" s="79" t="s">
        <v>1396</v>
      </c>
      <c r="D5" s="74" t="s">
        <v>18</v>
      </c>
      <c r="E5" s="74" t="s">
        <v>140</v>
      </c>
      <c r="F5" s="74" t="s">
        <v>1396</v>
      </c>
      <c r="G5" s="74" t="s">
        <v>18</v>
      </c>
    </row>
    <row r="6" s="65" customFormat="1" ht="21" customHeight="1" spans="1:7">
      <c r="A6" s="80" t="s">
        <v>1505</v>
      </c>
      <c r="B6" s="81"/>
      <c r="C6" s="81"/>
      <c r="D6" s="82">
        <f>D7+D8+D9+D10+D12+D13</f>
        <v>70554</v>
      </c>
      <c r="E6" s="81"/>
      <c r="F6" s="80" t="s">
        <v>1505</v>
      </c>
      <c r="G6" s="83">
        <f>G7+G8+G9</f>
        <v>69873</v>
      </c>
    </row>
    <row r="7" s="65" customFormat="1" ht="21" customHeight="1" spans="1:7">
      <c r="A7" s="84"/>
      <c r="B7" s="81">
        <v>1021101</v>
      </c>
      <c r="C7" s="84" t="s">
        <v>1506</v>
      </c>
      <c r="D7" s="82">
        <v>31013</v>
      </c>
      <c r="E7" s="81">
        <v>2091199</v>
      </c>
      <c r="F7" s="84" t="s">
        <v>1507</v>
      </c>
      <c r="G7" s="83">
        <v>60</v>
      </c>
    </row>
    <row r="8" s="65" customFormat="1" ht="21" customHeight="1" spans="1:7">
      <c r="A8" s="84"/>
      <c r="B8" s="81">
        <v>1021103</v>
      </c>
      <c r="C8" s="84" t="s">
        <v>1508</v>
      </c>
      <c r="D8" s="82">
        <v>26</v>
      </c>
      <c r="E8" s="81"/>
      <c r="F8" s="85" t="s">
        <v>1509</v>
      </c>
      <c r="G8" s="83">
        <v>69468</v>
      </c>
    </row>
    <row r="9" s="65" customFormat="1" ht="21" customHeight="1" spans="1:7">
      <c r="A9" s="84"/>
      <c r="B9" s="81">
        <v>1021102</v>
      </c>
      <c r="C9" s="84" t="s">
        <v>1510</v>
      </c>
      <c r="D9" s="82">
        <v>32518</v>
      </c>
      <c r="E9" s="81"/>
      <c r="F9" s="85" t="s">
        <v>1511</v>
      </c>
      <c r="G9" s="83">
        <v>345</v>
      </c>
    </row>
    <row r="10" s="65" customFormat="1" ht="21" customHeight="1" spans="1:7">
      <c r="A10" s="84"/>
      <c r="B10" s="81"/>
      <c r="C10" s="86" t="s">
        <v>1512</v>
      </c>
      <c r="D10" s="82">
        <v>6342</v>
      </c>
      <c r="E10" s="81"/>
      <c r="F10" s="85"/>
      <c r="G10" s="83"/>
    </row>
    <row r="11" s="65" customFormat="1" ht="21" customHeight="1" spans="1:7">
      <c r="A11" s="84"/>
      <c r="B11" s="81">
        <v>1021104</v>
      </c>
      <c r="C11" s="84" t="s">
        <v>1513</v>
      </c>
      <c r="D11" s="82"/>
      <c r="E11" s="81"/>
      <c r="F11" s="85"/>
      <c r="G11" s="83"/>
    </row>
    <row r="12" s="65" customFormat="1" ht="21" customHeight="1" spans="1:7">
      <c r="A12" s="84"/>
      <c r="B12" s="81">
        <v>1021199</v>
      </c>
      <c r="C12" s="84" t="s">
        <v>1514</v>
      </c>
      <c r="D12" s="82">
        <v>5</v>
      </c>
      <c r="E12" s="81"/>
      <c r="F12" s="85"/>
      <c r="G12" s="83"/>
    </row>
    <row r="13" s="65" customFormat="1" ht="21" customHeight="1" spans="1:7">
      <c r="A13" s="84"/>
      <c r="B13" s="81">
        <v>1021199</v>
      </c>
      <c r="C13" s="84" t="s">
        <v>1515</v>
      </c>
      <c r="D13" s="82">
        <v>650</v>
      </c>
      <c r="E13" s="81"/>
      <c r="F13" s="85"/>
      <c r="G13" s="83"/>
    </row>
    <row r="14" s="65" customFormat="1" ht="21" customHeight="1" spans="1:7">
      <c r="A14" s="80" t="s">
        <v>1516</v>
      </c>
      <c r="B14" s="81"/>
      <c r="C14" s="81"/>
      <c r="D14" s="82">
        <f>D15+D16+D17+D18+D20+D21</f>
        <v>82179</v>
      </c>
      <c r="E14" s="81"/>
      <c r="F14" s="80" t="s">
        <v>1516</v>
      </c>
      <c r="G14" s="83">
        <f>G15+G16+G17+G18+G19</f>
        <v>44271.5</v>
      </c>
    </row>
    <row r="15" s="65" customFormat="1" ht="21" customHeight="1" spans="1:8">
      <c r="A15" s="84"/>
      <c r="B15" s="81">
        <v>1021001</v>
      </c>
      <c r="C15" s="84" t="s">
        <v>1517</v>
      </c>
      <c r="D15" s="82">
        <v>44210</v>
      </c>
      <c r="E15" s="81">
        <v>2091001</v>
      </c>
      <c r="F15" s="84" t="s">
        <v>1518</v>
      </c>
      <c r="G15" s="83">
        <v>37131</v>
      </c>
      <c r="H15" s="87"/>
    </row>
    <row r="16" s="65" customFormat="1" ht="21" customHeight="1" spans="1:7">
      <c r="A16" s="84"/>
      <c r="B16" s="81">
        <v>1021005</v>
      </c>
      <c r="C16" s="84" t="s">
        <v>1519</v>
      </c>
      <c r="D16" s="82">
        <v>23</v>
      </c>
      <c r="E16" s="81">
        <v>2091002</v>
      </c>
      <c r="F16" s="84" t="s">
        <v>1520</v>
      </c>
      <c r="G16" s="83">
        <v>6995</v>
      </c>
    </row>
    <row r="17" s="65" customFormat="1" ht="21" customHeight="1" spans="1:7">
      <c r="A17" s="84"/>
      <c r="B17" s="81">
        <v>1021003</v>
      </c>
      <c r="C17" s="84" t="s">
        <v>1508</v>
      </c>
      <c r="D17" s="82">
        <v>60</v>
      </c>
      <c r="E17" s="81">
        <v>2091003</v>
      </c>
      <c r="F17" s="84" t="s">
        <v>1521</v>
      </c>
      <c r="G17" s="83"/>
    </row>
    <row r="18" s="65" customFormat="1" ht="21" customHeight="1" spans="1:7">
      <c r="A18" s="84"/>
      <c r="B18" s="81">
        <v>1021002</v>
      </c>
      <c r="C18" s="84" t="s">
        <v>1522</v>
      </c>
      <c r="D18" s="82">
        <v>37878</v>
      </c>
      <c r="E18" s="81"/>
      <c r="F18" s="84" t="s">
        <v>1507</v>
      </c>
      <c r="G18" s="83">
        <v>25.5</v>
      </c>
    </row>
    <row r="19" s="65" customFormat="1" ht="21" customHeight="1" spans="1:7">
      <c r="A19" s="84"/>
      <c r="B19" s="81">
        <v>1021004</v>
      </c>
      <c r="C19" s="84" t="s">
        <v>1513</v>
      </c>
      <c r="D19" s="82"/>
      <c r="E19" s="81"/>
      <c r="F19" s="85" t="s">
        <v>1511</v>
      </c>
      <c r="G19" s="83">
        <v>120</v>
      </c>
    </row>
    <row r="20" s="65" customFormat="1" ht="21" customHeight="1" spans="1:7">
      <c r="A20" s="84"/>
      <c r="B20" s="81">
        <v>1021099</v>
      </c>
      <c r="C20" s="84" t="s">
        <v>1514</v>
      </c>
      <c r="D20" s="82">
        <v>6</v>
      </c>
      <c r="E20" s="81"/>
      <c r="F20" s="85"/>
      <c r="G20" s="83"/>
    </row>
    <row r="21" s="65" customFormat="1" ht="21" customHeight="1" spans="1:7">
      <c r="A21" s="84"/>
      <c r="B21" s="81">
        <v>1021099</v>
      </c>
      <c r="C21" s="84" t="s">
        <v>1515</v>
      </c>
      <c r="D21" s="82">
        <v>2</v>
      </c>
      <c r="E21" s="81"/>
      <c r="F21" s="85"/>
      <c r="G21" s="83"/>
    </row>
    <row r="22" s="65" customFormat="1" ht="21" customHeight="1" spans="1:7">
      <c r="A22" s="88" t="s">
        <v>54</v>
      </c>
      <c r="B22" s="89"/>
      <c r="C22" s="88"/>
      <c r="D22" s="90">
        <f>D14+D6</f>
        <v>152733</v>
      </c>
      <c r="E22" s="91"/>
      <c r="F22" s="91"/>
      <c r="G22" s="92">
        <f>G14+G6</f>
        <v>114144.5</v>
      </c>
    </row>
    <row r="23" s="63" customFormat="1" spans="1:7">
      <c r="A23" s="93"/>
      <c r="B23" s="93"/>
      <c r="C23" s="93"/>
      <c r="D23" s="94"/>
      <c r="E23" s="93"/>
      <c r="F23" s="93"/>
      <c r="G23" s="93"/>
    </row>
  </sheetData>
  <mergeCells count="5">
    <mergeCell ref="A2:G2"/>
    <mergeCell ref="F3:G3"/>
    <mergeCell ref="B4:D4"/>
    <mergeCell ref="E4:G4"/>
    <mergeCell ref="A4:A5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6"/>
  <sheetViews>
    <sheetView workbookViewId="0">
      <selection activeCell="G29" sqref="G29"/>
    </sheetView>
  </sheetViews>
  <sheetFormatPr defaultColWidth="10" defaultRowHeight="14.25" outlineLevelRow="5"/>
  <cols>
    <col min="1" max="1" width="15.625" style="26" customWidth="1"/>
    <col min="2" max="7" width="24.5" style="26" customWidth="1"/>
    <col min="8" max="13" width="10.2583333333333" style="26" customWidth="1"/>
    <col min="14" max="14" width="9.76666666666667" style="26" customWidth="1"/>
    <col min="15" max="255" width="10" style="26"/>
    <col min="256" max="16384" width="10" style="5"/>
  </cols>
  <sheetData>
    <row r="1" s="27" customFormat="1" ht="14.3" customHeight="1" spans="1:1">
      <c r="A1" s="52" t="s">
        <v>1523</v>
      </c>
    </row>
    <row r="2" s="26" customFormat="1" ht="28.6" customHeight="1" spans="1:16">
      <c r="A2" s="28" t="s">
        <v>1524</v>
      </c>
      <c r="B2" s="28"/>
      <c r="C2" s="28"/>
      <c r="D2" s="28"/>
      <c r="E2" s="28"/>
      <c r="F2" s="28"/>
      <c r="G2" s="28"/>
      <c r="H2" s="53"/>
      <c r="I2" s="53"/>
      <c r="J2" s="53"/>
      <c r="K2" s="53"/>
      <c r="L2" s="53"/>
      <c r="M2" s="53"/>
      <c r="N2" s="53"/>
      <c r="O2" s="53"/>
      <c r="P2" s="53"/>
    </row>
    <row r="3" s="26" customFormat="1" ht="14.3" customHeight="1" spans="1:13">
      <c r="A3" s="54"/>
      <c r="B3" s="54"/>
      <c r="C3" s="54"/>
      <c r="D3" s="54"/>
      <c r="G3" s="55" t="s">
        <v>1525</v>
      </c>
      <c r="H3" s="55"/>
      <c r="I3" s="61"/>
      <c r="J3" s="61"/>
      <c r="L3" s="61"/>
      <c r="M3" s="61"/>
    </row>
    <row r="4" s="51" customFormat="1" ht="23" customHeight="1" spans="1:255">
      <c r="A4" s="56" t="s">
        <v>1526</v>
      </c>
      <c r="B4" s="56" t="s">
        <v>1527</v>
      </c>
      <c r="C4" s="56"/>
      <c r="D4" s="56"/>
      <c r="E4" s="56" t="s">
        <v>1528</v>
      </c>
      <c r="F4" s="56"/>
      <c r="G4" s="56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7"/>
      <c r="EU4" s="57"/>
      <c r="EV4" s="57"/>
      <c r="EW4" s="57"/>
      <c r="EX4" s="57"/>
      <c r="EY4" s="57"/>
      <c r="EZ4" s="57"/>
      <c r="FA4" s="57"/>
      <c r="FB4" s="57"/>
      <c r="FC4" s="57"/>
      <c r="FD4" s="57"/>
      <c r="FE4" s="57"/>
      <c r="FF4" s="57"/>
      <c r="FG4" s="57"/>
      <c r="FH4" s="57"/>
      <c r="FI4" s="57"/>
      <c r="FJ4" s="57"/>
      <c r="FK4" s="57"/>
      <c r="FL4" s="57"/>
      <c r="FM4" s="57"/>
      <c r="FN4" s="57"/>
      <c r="FO4" s="57"/>
      <c r="FP4" s="57"/>
      <c r="FQ4" s="57"/>
      <c r="FR4" s="57"/>
      <c r="FS4" s="57"/>
      <c r="FT4" s="57"/>
      <c r="FU4" s="57"/>
      <c r="FV4" s="57"/>
      <c r="FW4" s="57"/>
      <c r="FX4" s="57"/>
      <c r="FY4" s="57"/>
      <c r="FZ4" s="57"/>
      <c r="GA4" s="57"/>
      <c r="GB4" s="57"/>
      <c r="GC4" s="57"/>
      <c r="GD4" s="57"/>
      <c r="GE4" s="57"/>
      <c r="GF4" s="57"/>
      <c r="GG4" s="57"/>
      <c r="GH4" s="57"/>
      <c r="GI4" s="57"/>
      <c r="GJ4" s="57"/>
      <c r="GK4" s="57"/>
      <c r="GL4" s="57"/>
      <c r="GM4" s="57"/>
      <c r="GN4" s="57"/>
      <c r="GO4" s="57"/>
      <c r="GP4" s="57"/>
      <c r="GQ4" s="57"/>
      <c r="GR4" s="57"/>
      <c r="GS4" s="57"/>
      <c r="GT4" s="57"/>
      <c r="GU4" s="57"/>
      <c r="GV4" s="57"/>
      <c r="GW4" s="57"/>
      <c r="GX4" s="57"/>
      <c r="GY4" s="57"/>
      <c r="GZ4" s="57"/>
      <c r="HA4" s="57"/>
      <c r="HB4" s="57"/>
      <c r="HC4" s="57"/>
      <c r="HD4" s="57"/>
      <c r="HE4" s="57"/>
      <c r="HF4" s="57"/>
      <c r="HG4" s="57"/>
      <c r="HH4" s="57"/>
      <c r="HI4" s="57"/>
      <c r="HJ4" s="57"/>
      <c r="HK4" s="57"/>
      <c r="HL4" s="57"/>
      <c r="HM4" s="57"/>
      <c r="HN4" s="57"/>
      <c r="HO4" s="57"/>
      <c r="HP4" s="57"/>
      <c r="HQ4" s="57"/>
      <c r="HR4" s="57"/>
      <c r="HS4" s="57"/>
      <c r="HT4" s="57"/>
      <c r="HU4" s="57"/>
      <c r="HV4" s="57"/>
      <c r="HW4" s="57"/>
      <c r="HX4" s="57"/>
      <c r="HY4" s="57"/>
      <c r="HZ4" s="57"/>
      <c r="IA4" s="57"/>
      <c r="IB4" s="57"/>
      <c r="IC4" s="57"/>
      <c r="ID4" s="57"/>
      <c r="IE4" s="57"/>
      <c r="IF4" s="57"/>
      <c r="IG4" s="57"/>
      <c r="IH4" s="57"/>
      <c r="II4" s="57"/>
      <c r="IJ4" s="57"/>
      <c r="IK4" s="57"/>
      <c r="IL4" s="57"/>
      <c r="IM4" s="57"/>
      <c r="IN4" s="57"/>
      <c r="IO4" s="57"/>
      <c r="IP4" s="57"/>
      <c r="IQ4" s="57"/>
      <c r="IR4" s="57"/>
      <c r="IS4" s="57"/>
      <c r="IT4" s="57"/>
      <c r="IU4" s="57"/>
    </row>
    <row r="5" s="51" customFormat="1" ht="23" customHeight="1" spans="1:255">
      <c r="A5" s="56"/>
      <c r="B5" s="56" t="s">
        <v>18</v>
      </c>
      <c r="C5" s="56" t="s">
        <v>1529</v>
      </c>
      <c r="D5" s="56" t="s">
        <v>1530</v>
      </c>
      <c r="E5" s="56" t="s">
        <v>18</v>
      </c>
      <c r="F5" s="56" t="s">
        <v>1529</v>
      </c>
      <c r="G5" s="56" t="s">
        <v>1530</v>
      </c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7"/>
      <c r="EU5" s="57"/>
      <c r="EV5" s="57"/>
      <c r="EW5" s="57"/>
      <c r="EX5" s="57"/>
      <c r="EY5" s="57"/>
      <c r="EZ5" s="57"/>
      <c r="FA5" s="57"/>
      <c r="FB5" s="57"/>
      <c r="FC5" s="57"/>
      <c r="FD5" s="57"/>
      <c r="FE5" s="57"/>
      <c r="FF5" s="57"/>
      <c r="FG5" s="57"/>
      <c r="FH5" s="57"/>
      <c r="FI5" s="57"/>
      <c r="FJ5" s="57"/>
      <c r="FK5" s="57"/>
      <c r="FL5" s="57"/>
      <c r="FM5" s="57"/>
      <c r="FN5" s="57"/>
      <c r="FO5" s="57"/>
      <c r="FP5" s="57"/>
      <c r="FQ5" s="57"/>
      <c r="FR5" s="57"/>
      <c r="FS5" s="57"/>
      <c r="FT5" s="57"/>
      <c r="FU5" s="57"/>
      <c r="FV5" s="57"/>
      <c r="FW5" s="57"/>
      <c r="FX5" s="57"/>
      <c r="FY5" s="57"/>
      <c r="FZ5" s="57"/>
      <c r="GA5" s="57"/>
      <c r="GB5" s="57"/>
      <c r="GC5" s="57"/>
      <c r="GD5" s="57"/>
      <c r="GE5" s="57"/>
      <c r="GF5" s="57"/>
      <c r="GG5" s="57"/>
      <c r="GH5" s="57"/>
      <c r="GI5" s="57"/>
      <c r="GJ5" s="57"/>
      <c r="GK5" s="57"/>
      <c r="GL5" s="57"/>
      <c r="GM5" s="57"/>
      <c r="GN5" s="57"/>
      <c r="GO5" s="57"/>
      <c r="GP5" s="57"/>
      <c r="GQ5" s="57"/>
      <c r="GR5" s="57"/>
      <c r="GS5" s="57"/>
      <c r="GT5" s="57"/>
      <c r="GU5" s="57"/>
      <c r="GV5" s="57"/>
      <c r="GW5" s="57"/>
      <c r="GX5" s="57"/>
      <c r="GY5" s="57"/>
      <c r="GZ5" s="57"/>
      <c r="HA5" s="57"/>
      <c r="HB5" s="57"/>
      <c r="HC5" s="57"/>
      <c r="HD5" s="57"/>
      <c r="HE5" s="57"/>
      <c r="HF5" s="57"/>
      <c r="HG5" s="57"/>
      <c r="HH5" s="57"/>
      <c r="HI5" s="57"/>
      <c r="HJ5" s="57"/>
      <c r="HK5" s="57"/>
      <c r="HL5" s="57"/>
      <c r="HM5" s="57"/>
      <c r="HN5" s="57"/>
      <c r="HO5" s="57"/>
      <c r="HP5" s="57"/>
      <c r="HQ5" s="57"/>
      <c r="HR5" s="57"/>
      <c r="HS5" s="57"/>
      <c r="HT5" s="57"/>
      <c r="HU5" s="57"/>
      <c r="HV5" s="57"/>
      <c r="HW5" s="57"/>
      <c r="HX5" s="57"/>
      <c r="HY5" s="57"/>
      <c r="HZ5" s="57"/>
      <c r="IA5" s="57"/>
      <c r="IB5" s="57"/>
      <c r="IC5" s="57"/>
      <c r="ID5" s="57"/>
      <c r="IE5" s="57"/>
      <c r="IF5" s="57"/>
      <c r="IG5" s="57"/>
      <c r="IH5" s="57"/>
      <c r="II5" s="57"/>
      <c r="IJ5" s="57"/>
      <c r="IK5" s="57"/>
      <c r="IL5" s="57"/>
      <c r="IM5" s="57"/>
      <c r="IN5" s="57"/>
      <c r="IO5" s="57"/>
      <c r="IP5" s="57"/>
      <c r="IQ5" s="57"/>
      <c r="IR5" s="57"/>
      <c r="IS5" s="57"/>
      <c r="IT5" s="57"/>
      <c r="IU5" s="57"/>
    </row>
    <row r="6" s="26" customFormat="1" ht="23" customHeight="1" spans="1:256">
      <c r="A6" s="58" t="s">
        <v>1379</v>
      </c>
      <c r="B6" s="59">
        <f>C6+D6</f>
        <v>1549435</v>
      </c>
      <c r="C6" s="60">
        <v>449116</v>
      </c>
      <c r="D6" s="60">
        <v>1100319</v>
      </c>
      <c r="E6" s="59">
        <f>F6+G6</f>
        <v>1538834.75</v>
      </c>
      <c r="F6" s="59">
        <v>449095.75</v>
      </c>
      <c r="G6" s="59">
        <v>1089739</v>
      </c>
      <c r="IV6" s="5"/>
    </row>
  </sheetData>
  <mergeCells count="7">
    <mergeCell ref="A2:G2"/>
    <mergeCell ref="G3:H3"/>
    <mergeCell ref="I3:J3"/>
    <mergeCell ref="L3:M3"/>
    <mergeCell ref="B4:D4"/>
    <mergeCell ref="E4:G4"/>
    <mergeCell ref="A4:A5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B5" sqref="B5:C5"/>
    </sheetView>
  </sheetViews>
  <sheetFormatPr defaultColWidth="9" defaultRowHeight="15" outlineLevelRow="4" outlineLevelCol="2"/>
  <cols>
    <col min="1" max="1" width="22.175" style="16" customWidth="1"/>
    <col min="2" max="3" width="43.625" style="16" customWidth="1"/>
    <col min="4" max="16384" width="9" style="16"/>
  </cols>
  <sheetData>
    <row r="1" s="16" customFormat="1" spans="1:1">
      <c r="A1" s="19" t="s">
        <v>1531</v>
      </c>
    </row>
    <row r="2" s="16" customFormat="1" ht="45" customHeight="1" spans="1:3">
      <c r="A2" s="20" t="s">
        <v>1532</v>
      </c>
      <c r="B2" s="20"/>
      <c r="C2" s="20"/>
    </row>
    <row r="3" s="46" customFormat="1" ht="24" customHeight="1" spans="3:3">
      <c r="C3" s="47" t="s">
        <v>1525</v>
      </c>
    </row>
    <row r="4" s="13" customFormat="1" ht="30" customHeight="1" spans="1:3">
      <c r="A4" s="48" t="s">
        <v>1526</v>
      </c>
      <c r="B4" s="9" t="s">
        <v>1533</v>
      </c>
      <c r="C4" s="9" t="s">
        <v>1534</v>
      </c>
    </row>
    <row r="5" s="14" customFormat="1" ht="26" customHeight="1" spans="1:3">
      <c r="A5" s="24" t="s">
        <v>1379</v>
      </c>
      <c r="B5" s="49">
        <v>31998.84</v>
      </c>
      <c r="C5" s="50">
        <v>13356.65</v>
      </c>
    </row>
  </sheetData>
  <mergeCells count="1">
    <mergeCell ref="A2:C2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F6" sqref="F6"/>
    </sheetView>
  </sheetViews>
  <sheetFormatPr defaultColWidth="10" defaultRowHeight="13.5" outlineLevelCol="7"/>
  <cols>
    <col min="1" max="1" width="19.95" style="26" customWidth="1"/>
    <col min="2" max="2" width="12" style="26" customWidth="1"/>
    <col min="3" max="4" width="12.8916666666667" style="26" customWidth="1"/>
    <col min="5" max="5" width="19.675" style="26" customWidth="1"/>
    <col min="6" max="6" width="13.975" style="26" customWidth="1"/>
    <col min="7" max="7" width="12.35" style="26" customWidth="1"/>
    <col min="8" max="8" width="12.6" style="26" customWidth="1"/>
    <col min="9" max="9" width="2.575" style="26" customWidth="1"/>
    <col min="10" max="16384" width="10" style="26"/>
  </cols>
  <sheetData>
    <row r="1" s="26" customFormat="1" spans="1:1">
      <c r="A1" s="27" t="s">
        <v>1535</v>
      </c>
    </row>
    <row r="2" s="26" customFormat="1" ht="39.9" customHeight="1" spans="1:8">
      <c r="A2" s="28" t="s">
        <v>1536</v>
      </c>
      <c r="B2" s="28"/>
      <c r="C2" s="28"/>
      <c r="D2" s="28"/>
      <c r="E2" s="28"/>
      <c r="F2" s="28"/>
      <c r="G2" s="28"/>
      <c r="H2" s="28"/>
    </row>
    <row r="3" s="26" customFormat="1" ht="14.3" customHeight="1" spans="1:8">
      <c r="A3" s="29" t="s">
        <v>1537</v>
      </c>
      <c r="B3" s="29"/>
      <c r="C3" s="29"/>
      <c r="D3" s="29"/>
      <c r="E3" s="29"/>
      <c r="F3" s="29"/>
      <c r="G3" s="29"/>
      <c r="H3" s="30" t="s">
        <v>1525</v>
      </c>
    </row>
    <row r="4" s="26" customFormat="1" ht="25" customHeight="1" spans="1:8">
      <c r="A4" s="31" t="s">
        <v>1526</v>
      </c>
      <c r="B4" s="32" t="s">
        <v>1538</v>
      </c>
      <c r="C4" s="33" t="s">
        <v>1529</v>
      </c>
      <c r="D4" s="33"/>
      <c r="E4" s="33"/>
      <c r="F4" s="34" t="s">
        <v>1530</v>
      </c>
      <c r="G4" s="34"/>
      <c r="H4" s="34"/>
    </row>
    <row r="5" s="26" customFormat="1" ht="36" customHeight="1" spans="1:8">
      <c r="A5" s="31"/>
      <c r="B5" s="35"/>
      <c r="C5" s="36" t="s">
        <v>1539</v>
      </c>
      <c r="D5" s="36" t="s">
        <v>1540</v>
      </c>
      <c r="E5" s="36" t="s">
        <v>1541</v>
      </c>
      <c r="F5" s="36" t="s">
        <v>1542</v>
      </c>
      <c r="G5" s="36" t="s">
        <v>1540</v>
      </c>
      <c r="H5" s="37" t="s">
        <v>1541</v>
      </c>
    </row>
    <row r="6" s="26" customFormat="1" ht="39" customHeight="1" spans="1:8">
      <c r="A6" s="38" t="s">
        <v>1543</v>
      </c>
      <c r="B6" s="39">
        <f>C6+F6</f>
        <v>1538834.75</v>
      </c>
      <c r="C6" s="39">
        <v>449095.75</v>
      </c>
      <c r="D6" s="40">
        <f>C6/B6*100%</f>
        <v>0.291841440414573</v>
      </c>
      <c r="E6" s="41">
        <v>0</v>
      </c>
      <c r="F6" s="42">
        <v>1089739</v>
      </c>
      <c r="G6" s="40">
        <f>F6/B6</f>
        <v>0.708158559585427</v>
      </c>
      <c r="H6" s="41">
        <v>0</v>
      </c>
    </row>
    <row r="7" s="26" customFormat="1" ht="39.9" customHeight="1" spans="1:8">
      <c r="A7" s="43"/>
      <c r="B7" s="43"/>
      <c r="C7" s="43"/>
      <c r="D7" s="43"/>
      <c r="E7" s="43"/>
      <c r="F7" s="43"/>
      <c r="G7" s="43"/>
      <c r="H7" s="43"/>
    </row>
    <row r="8" s="26" customFormat="1" ht="14.3" customHeight="1"/>
    <row r="9" s="26" customFormat="1" ht="14.3" customHeight="1" spans="2:2">
      <c r="B9" s="44"/>
    </row>
    <row r="10" s="26" customFormat="1" ht="14.3" customHeight="1" spans="2:2">
      <c r="B10" s="44"/>
    </row>
    <row r="11" s="26" customFormat="1" ht="14.3" customHeight="1" spans="2:2">
      <c r="B11" s="45"/>
    </row>
    <row r="12" s="26" customFormat="1" ht="14.3" customHeight="1" spans="2:2">
      <c r="B12" s="45"/>
    </row>
    <row r="13" s="26" customFormat="1" ht="14.3" customHeight="1" spans="2:2">
      <c r="B13" s="44"/>
    </row>
    <row r="14" s="26" customFormat="1" ht="14.3" customHeight="1" spans="2:2">
      <c r="B14" s="45"/>
    </row>
    <row r="15" s="26" customFormat="1" ht="14.3" customHeight="1" spans="2:2">
      <c r="B15" s="45"/>
    </row>
  </sheetData>
  <mergeCells count="7">
    <mergeCell ref="A2:H2"/>
    <mergeCell ref="A3:G3"/>
    <mergeCell ref="C4:E4"/>
    <mergeCell ref="F4:H4"/>
    <mergeCell ref="A7:H7"/>
    <mergeCell ref="A4:A5"/>
    <mergeCell ref="B4:B5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B5" sqref="B5:C5"/>
    </sheetView>
  </sheetViews>
  <sheetFormatPr defaultColWidth="9" defaultRowHeight="15" outlineLevelRow="4" outlineLevelCol="2"/>
  <cols>
    <col min="1" max="1" width="27.625" style="16" customWidth="1"/>
    <col min="2" max="3" width="43.625" style="16" customWidth="1"/>
    <col min="4" max="16384" width="9" style="16"/>
  </cols>
  <sheetData>
    <row r="1" s="16" customFormat="1" spans="1:1">
      <c r="A1" s="19" t="s">
        <v>1544</v>
      </c>
    </row>
    <row r="2" s="16" customFormat="1" ht="47" customHeight="1" spans="1:3">
      <c r="A2" s="20" t="s">
        <v>1545</v>
      </c>
      <c r="B2" s="20"/>
      <c r="C2" s="20"/>
    </row>
    <row r="3" s="16" customFormat="1" ht="24" customHeight="1" spans="3:3">
      <c r="C3" s="21" t="s">
        <v>1525</v>
      </c>
    </row>
    <row r="4" s="17" customFormat="1" ht="30" customHeight="1" spans="1:3">
      <c r="A4" s="22" t="s">
        <v>1526</v>
      </c>
      <c r="B4" s="23" t="s">
        <v>1533</v>
      </c>
      <c r="C4" s="23" t="s">
        <v>1534</v>
      </c>
    </row>
    <row r="5" s="18" customFormat="1" ht="31" customHeight="1" spans="1:3">
      <c r="A5" s="24" t="s">
        <v>1379</v>
      </c>
      <c r="B5" s="25">
        <v>91529</v>
      </c>
      <c r="C5" s="25">
        <v>31882.42</v>
      </c>
    </row>
  </sheetData>
  <mergeCells count="1">
    <mergeCell ref="A2:C2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5"/>
  <sheetViews>
    <sheetView workbookViewId="0">
      <selection activeCell="B5" sqref="B5:D5"/>
    </sheetView>
  </sheetViews>
  <sheetFormatPr defaultColWidth="9" defaultRowHeight="14.25" outlineLevelRow="4"/>
  <cols>
    <col min="1" max="1" width="16.125" style="4" customWidth="1"/>
    <col min="2" max="4" width="23.375" style="4" customWidth="1"/>
    <col min="5" max="254" width="9" style="4"/>
    <col min="255" max="16384" width="9" style="5"/>
  </cols>
  <sheetData>
    <row r="1" spans="1:1">
      <c r="A1" s="4" t="s">
        <v>1546</v>
      </c>
    </row>
    <row r="2" s="4" customFormat="1" ht="47" customHeight="1" spans="1:256">
      <c r="A2" s="6" t="s">
        <v>1547</v>
      </c>
      <c r="B2" s="6"/>
      <c r="C2" s="6"/>
      <c r="D2" s="6"/>
      <c r="IU2" s="5"/>
      <c r="IV2" s="5"/>
    </row>
    <row r="3" s="4" customFormat="1" ht="23" customHeight="1" spans="1:256">
      <c r="A3" s="15"/>
      <c r="D3" s="8" t="s">
        <v>1525</v>
      </c>
      <c r="IU3" s="5"/>
      <c r="IV3" s="5"/>
    </row>
    <row r="4" s="13" customFormat="1" ht="39" customHeight="1" spans="1:4">
      <c r="A4" s="9" t="s">
        <v>1526</v>
      </c>
      <c r="B4" s="9" t="s">
        <v>1548</v>
      </c>
      <c r="C4" s="9" t="s">
        <v>1533</v>
      </c>
      <c r="D4" s="9" t="s">
        <v>1534</v>
      </c>
    </row>
    <row r="5" s="14" customFormat="1" ht="33" customHeight="1" spans="1:4">
      <c r="A5" s="10" t="s">
        <v>1379</v>
      </c>
      <c r="B5" s="11">
        <v>213999</v>
      </c>
      <c r="C5" s="11">
        <v>10799</v>
      </c>
      <c r="D5" s="11">
        <v>28588.23</v>
      </c>
    </row>
  </sheetData>
  <mergeCells count="1">
    <mergeCell ref="A2:D2"/>
  </mergeCell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5"/>
  <sheetViews>
    <sheetView workbookViewId="0">
      <selection activeCell="B5" sqref="B5:D5"/>
    </sheetView>
  </sheetViews>
  <sheetFormatPr defaultColWidth="6.75" defaultRowHeight="12.75" customHeight="1" outlineLevelRow="4"/>
  <cols>
    <col min="1" max="1" width="15.6833333333333" style="1" customWidth="1"/>
    <col min="2" max="4" width="23.25" style="1" customWidth="1"/>
    <col min="5" max="251" width="6.75" style="1"/>
    <col min="252" max="254" width="6.75" style="4"/>
    <col min="255" max="16384" width="6.75" style="5"/>
  </cols>
  <sheetData>
    <row r="1" ht="29" customHeight="1" spans="1:1">
      <c r="A1" s="1" t="s">
        <v>1549</v>
      </c>
    </row>
    <row r="2" s="1" customFormat="1" ht="46" customHeight="1" spans="1:4">
      <c r="A2" s="6" t="s">
        <v>1550</v>
      </c>
      <c r="B2" s="6"/>
      <c r="C2" s="6"/>
      <c r="D2" s="6"/>
    </row>
    <row r="3" s="1" customFormat="1" ht="19.5" customHeight="1" spans="1:4">
      <c r="A3" s="7"/>
      <c r="B3" s="7"/>
      <c r="C3" s="7"/>
      <c r="D3" s="8" t="s">
        <v>1525</v>
      </c>
    </row>
    <row r="4" s="2" customFormat="1" ht="34" customHeight="1" spans="1:254">
      <c r="A4" s="9" t="s">
        <v>1526</v>
      </c>
      <c r="B4" s="9" t="s">
        <v>1548</v>
      </c>
      <c r="C4" s="9" t="s">
        <v>1533</v>
      </c>
      <c r="D4" s="9" t="s">
        <v>1534</v>
      </c>
      <c r="IR4" s="13"/>
      <c r="IS4" s="13"/>
      <c r="IT4" s="13"/>
    </row>
    <row r="5" s="3" customFormat="1" ht="31" customHeight="1" spans="1:254">
      <c r="A5" s="10" t="s">
        <v>1379</v>
      </c>
      <c r="B5" s="11">
        <v>50787</v>
      </c>
      <c r="C5" s="12">
        <v>43301.95</v>
      </c>
      <c r="D5" s="11">
        <v>14079.54</v>
      </c>
      <c r="IR5" s="14"/>
      <c r="IS5" s="14"/>
      <c r="IT5" s="14"/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1、2026年地方一般公共财政收入预算表</vt:lpstr>
      <vt:lpstr>2、2026年一般公共预算财政支出表</vt:lpstr>
      <vt:lpstr>3、2026年湘乡市公共预算本级支出表</vt:lpstr>
      <vt:lpstr>4、2026年一般公共预算本级基本支出表</vt:lpstr>
      <vt:lpstr>5、工资福利支出预算表（基本支出）</vt:lpstr>
      <vt:lpstr>6、商品和服务支出明细表（基本支出）</vt:lpstr>
      <vt:lpstr>7、对个人和家庭的补助支出预算表（基本支出）</vt:lpstr>
      <vt:lpstr>8、2026年预算平衡表</vt:lpstr>
      <vt:lpstr>8-1、一般公共预算对下税收返还和转移支付预算分项目表</vt:lpstr>
      <vt:lpstr>8-2、一般公共预算对下税收返还和转移支付预算分地区表</vt:lpstr>
      <vt:lpstr>9、2026上级补助资金</vt:lpstr>
      <vt:lpstr>10、一般债务限额和余额情况表</vt:lpstr>
      <vt:lpstr>11、政府性基金2026年收入表</vt:lpstr>
      <vt:lpstr>11-1政府性基金转移支付预算分项目表</vt:lpstr>
      <vt:lpstr>11-2 政府性基金转移支付预算分地区表</vt:lpstr>
      <vt:lpstr>12、政府性基金2026年支出表 </vt:lpstr>
      <vt:lpstr>13.2026年本级政府性基金支出表</vt:lpstr>
      <vt:lpstr>14、专项债务限额和余额情况表</vt:lpstr>
      <vt:lpstr>15、2026年国有资本经营收入预算</vt:lpstr>
      <vt:lpstr>16、2026年国有资本经营支出预算</vt:lpstr>
      <vt:lpstr>17、2026年本级国有资本经营支出预算 </vt:lpstr>
      <vt:lpstr>18、2026年国有资本经营预算对下转移支付表</vt:lpstr>
      <vt:lpstr>19、2026年社会保险基金预算收入表</vt:lpstr>
      <vt:lpstr>20、2026年社会保险基金预算支出表</vt:lpstr>
      <vt:lpstr>21、2026年社会保险基金预算明细</vt:lpstr>
      <vt:lpstr>22-1、2025年政府债务限额</vt:lpstr>
      <vt:lpstr>22-2、2026一般债务还本付息预计</vt:lpstr>
      <vt:lpstr>22-3、2025年债务余额表</vt:lpstr>
      <vt:lpstr>22-4、2026专项债务还本付息预计</vt:lpstr>
      <vt:lpstr>22-5、2025年专项债券执行</vt:lpstr>
      <vt:lpstr>22-6、2025年一般债券执行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y1</cp:lastModifiedBy>
  <dcterms:created xsi:type="dcterms:W3CDTF">2025-12-24T08:49:00Z</dcterms:created>
  <dcterms:modified xsi:type="dcterms:W3CDTF">2026-01-15T01:53:30Z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A3405A64D23146B5B31C611718D1857E_12</vt:lpwstr>
  </property>
  <property fmtid="{D5CDD505-2E9C-101B-9397-08002B2CF9AE}" pid="3" name="KSOProductBuildVer">
    <vt:lpwstr>2052-11.1.0.14309</vt:lpwstr>
  </property>
</Properties>
</file>